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05" windowWidth="6825" windowHeight="4635" tabRatio="906" activeTab="0"/>
  </bookViews>
  <sheets>
    <sheet name="Contents" sheetId="1" r:id="rId1"/>
    <sheet name="Notes" sheetId="2" r:id="rId2"/>
    <sheet name="Table 1" sheetId="3" r:id="rId3"/>
    <sheet name="Table 2" sheetId="4" r:id="rId4"/>
    <sheet name="Table 2.1" sheetId="5" r:id="rId5"/>
    <sheet name="Table 2.2" sheetId="6" r:id="rId6"/>
    <sheet name="Table 2.3" sheetId="7" r:id="rId7"/>
    <sheet name="Table 2.4" sheetId="8" r:id="rId8"/>
    <sheet name="Table 3" sheetId="9" r:id="rId9"/>
    <sheet name="Table 3.1" sheetId="10" r:id="rId10"/>
    <sheet name="Table 3.2" sheetId="11" r:id="rId11"/>
    <sheet name="Table 3.3" sheetId="12" r:id="rId12"/>
    <sheet name="Table 3.4" sheetId="13" r:id="rId13"/>
    <sheet name="Table 4" sheetId="14" r:id="rId14"/>
    <sheet name="Table 4.1" sheetId="15" r:id="rId15"/>
    <sheet name="Table 4.2" sheetId="16" r:id="rId16"/>
    <sheet name="Table 5" sheetId="17" r:id="rId17"/>
    <sheet name="Table 6" sheetId="18" r:id="rId18"/>
    <sheet name="Table 7" sheetId="19" r:id="rId19"/>
    <sheet name="Table 8" sheetId="20" r:id="rId20"/>
    <sheet name="Table 9" sheetId="21" r:id="rId21"/>
    <sheet name="Table 10" sheetId="22" r:id="rId22"/>
    <sheet name="Table 11" sheetId="23" r:id="rId23"/>
    <sheet name="Table 12" sheetId="24" r:id="rId24"/>
    <sheet name="Table 13" sheetId="25" r:id="rId25"/>
  </sheets>
  <definedNames>
    <definedName name="_xlnm.Print_Area" localSheetId="0">'Contents'!$A$1:$D$44</definedName>
    <definedName name="_xlnm.Print_Area" localSheetId="1">'Notes'!$A$1:$D$72</definedName>
    <definedName name="_xlnm.Print_Area" localSheetId="2">'Table 1'!$A$1:$P$85</definedName>
    <definedName name="_xlnm.Print_Area" localSheetId="21">'Table 10'!$A$1:$J$80</definedName>
    <definedName name="_xlnm.Print_Area" localSheetId="22">'Table 11'!$A$1:$P$81</definedName>
    <definedName name="_xlnm.Print_Area" localSheetId="23">'Table 12'!$A$1:$J$60</definedName>
    <definedName name="_xlnm.Print_Area" localSheetId="24">'Table 13'!$A$1:$J$102</definedName>
    <definedName name="_xlnm.Print_Area" localSheetId="3">'Table 2'!$A$1:$P$33</definedName>
    <definedName name="_xlnm.Print_Area" localSheetId="4">'Table 2.1'!$A$1:$P$33</definedName>
    <definedName name="_xlnm.Print_Area" localSheetId="5">'Table 2.2'!$A$1:$P$33</definedName>
    <definedName name="_xlnm.Print_Area" localSheetId="6">'Table 2.3'!$A$1:$P$33</definedName>
    <definedName name="_xlnm.Print_Area" localSheetId="7">'Table 2.4'!$A$1:$P$31</definedName>
    <definedName name="_xlnm.Print_Area" localSheetId="8">'Table 3'!$A$1:$P$43</definedName>
    <definedName name="_xlnm.Print_Area" localSheetId="9">'Table 3.1'!$A$1:$P$43</definedName>
    <definedName name="_xlnm.Print_Area" localSheetId="10">'Table 3.2'!$A$1:$P$43</definedName>
    <definedName name="_xlnm.Print_Area" localSheetId="11">'Table 3.3'!$A$1:$P$43</definedName>
    <definedName name="_xlnm.Print_Area" localSheetId="12">'Table 3.4'!$A$1:$P$43</definedName>
    <definedName name="_xlnm.Print_Area" localSheetId="13">'Table 4'!$A$1:$P$109</definedName>
    <definedName name="_xlnm.Print_Area" localSheetId="14">'Table 4.1'!$A$1:$P$109</definedName>
    <definedName name="_xlnm.Print_Area" localSheetId="15">'Table 4.2'!$A$1:$P$109</definedName>
    <definedName name="_xlnm.Print_Area" localSheetId="16">'Table 5'!$A$1:$P$27</definedName>
    <definedName name="_xlnm.Print_Area" localSheetId="17">'Table 6'!$A$1:$P$38</definedName>
    <definedName name="_xlnm.Print_Area" localSheetId="18">'Table 7'!$A$1:$J$83</definedName>
    <definedName name="_xlnm.Print_Area" localSheetId="19">'Table 8'!$A$1:$J$82</definedName>
    <definedName name="_xlnm.Print_Area" localSheetId="20">'Table 9'!$A$1:$J$72</definedName>
    <definedName name="_xlnm.Print_Titles" localSheetId="2">'Table 1'!$1:$10</definedName>
    <definedName name="_xlnm.Print_Titles" localSheetId="21">'Table 10'!$1:$10</definedName>
    <definedName name="_xlnm.Print_Titles" localSheetId="22">'Table 11'!$1:$10</definedName>
    <definedName name="_xlnm.Print_Titles" localSheetId="23">'Table 12'!$1:$10</definedName>
    <definedName name="_xlnm.Print_Titles" localSheetId="24">'Table 13'!$1:$10</definedName>
    <definedName name="_xlnm.Print_Titles" localSheetId="3">'Table 2'!$A:$A</definedName>
    <definedName name="_xlnm.Print_Titles" localSheetId="4">'Table 2.1'!$7:$9</definedName>
    <definedName name="_xlnm.Print_Titles" localSheetId="5">'Table 2.2'!$A:$A</definedName>
    <definedName name="_xlnm.Print_Titles" localSheetId="6">'Table 2.3'!$A:$A</definedName>
    <definedName name="_xlnm.Print_Titles" localSheetId="7">'Table 2.4'!$A:$A</definedName>
    <definedName name="_xlnm.Print_Titles" localSheetId="13">'Table 4'!$1:$10</definedName>
    <definedName name="_xlnm.Print_Titles" localSheetId="14">'Table 4.1'!$1:$10</definedName>
    <definedName name="_xlnm.Print_Titles" localSheetId="15">'Table 4.2'!$1:$10</definedName>
    <definedName name="_xlnm.Print_Titles" localSheetId="20">'Table 9'!$1:$10</definedName>
  </definedNames>
  <calcPr fullCalcOnLoad="1"/>
</workbook>
</file>

<file path=xl/comments11.xml><?xml version="1.0" encoding="utf-8"?>
<comments xmlns="http://schemas.openxmlformats.org/spreadsheetml/2006/main">
  <authors>
    <author>Author</author>
  </authors>
  <commentLis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List>
</comments>
</file>

<file path=xl/comments12.xml><?xml version="1.0" encoding="utf-8"?>
<comments xmlns="http://schemas.openxmlformats.org/spreadsheetml/2006/main">
  <authors>
    <author>Author</author>
  </authors>
  <commentLis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List>
</comments>
</file>

<file path=xl/comments13.xml><?xml version="1.0" encoding="utf-8"?>
<comments xmlns="http://schemas.openxmlformats.org/spreadsheetml/2006/main">
  <authors>
    <author>Author</author>
  </authors>
  <commentList>
    <comment ref="B25" authorId="0">
      <text>
        <r>
          <rPr>
            <sz val="8"/>
            <rFont val="arial"/>
            <family val="2"/>
          </rPr>
          <t>Not available for publication but included in totals where applicable, unless otherwise indicated.</t>
        </r>
      </text>
    </comment>
    <comment ref="C25" authorId="0">
      <text>
        <r>
          <rPr>
            <sz val="8"/>
            <rFont val="arial"/>
            <family val="2"/>
          </rPr>
          <t>Not available for publication but included in totals where applicable, unless otherwise indicated.</t>
        </r>
      </text>
    </comment>
    <comment ref="D25" authorId="0">
      <text>
        <r>
          <rPr>
            <sz val="8"/>
            <rFont val="arial"/>
            <family val="2"/>
          </rPr>
          <t>Not available for publication but included in totals where applicable, unless otherwise indicated.</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H25" authorId="0">
      <text>
        <r>
          <rPr>
            <sz val="8"/>
            <rFont val="arial"/>
            <family val="2"/>
          </rPr>
          <t>Not available for publication but included in totals where applicable, unless otherwise indicated.</t>
        </r>
      </text>
    </comment>
    <comment ref="I25" authorId="0">
      <text>
        <r>
          <rPr>
            <sz val="8"/>
            <rFont val="arial"/>
            <family val="2"/>
          </rPr>
          <t>Not available for publication but included in totals where applicable, unless otherwise indicated.</t>
        </r>
      </text>
    </comment>
    <comment ref="J25" authorId="0">
      <text>
        <r>
          <rPr>
            <sz val="8"/>
            <rFont val="arial"/>
            <family val="2"/>
          </rPr>
          <t>Not available for publication but included in totals where applicable, unless otherwise indicated.</t>
        </r>
      </text>
    </comment>
    <comment ref="B33" authorId="0">
      <text>
        <r>
          <rPr>
            <sz val="8"/>
            <rFont val="arial"/>
            <family val="2"/>
          </rPr>
          <t>Not available for publication but included in totals where applicable, unless otherwise indicated.</t>
        </r>
      </text>
    </comment>
    <comment ref="C33" authorId="0">
      <text>
        <r>
          <rPr>
            <sz val="8"/>
            <rFont val="arial"/>
            <family val="2"/>
          </rPr>
          <t>Not available for publication but included in totals where applicable, unless otherwise indicated.</t>
        </r>
      </text>
    </comment>
    <comment ref="D33" authorId="0">
      <text>
        <r>
          <rPr>
            <sz val="8"/>
            <rFont val="arial"/>
            <family val="2"/>
          </rPr>
          <t>Not available for publication but included in totals where applicable, unless otherwise indicated.</t>
        </r>
      </text>
    </comment>
    <comment ref="E33" authorId="0">
      <text>
        <r>
          <rPr>
            <sz val="8"/>
            <rFont val="arial"/>
            <family val="2"/>
          </rPr>
          <t>Not available for publication but included in totals where applicable, unless otherwise indicated.</t>
        </r>
      </text>
    </comment>
    <comment ref="F33" authorId="0">
      <text>
        <r>
          <rPr>
            <sz val="8"/>
            <rFont val="arial"/>
            <family val="2"/>
          </rPr>
          <t>Not available for publication but included in totals where applicable, unless otherwise indicated.</t>
        </r>
      </text>
    </comment>
    <comment ref="G33" authorId="0">
      <text>
        <r>
          <rPr>
            <sz val="8"/>
            <rFont val="arial"/>
            <family val="2"/>
          </rPr>
          <t>Not available for publication but included in totals where applicable, unless otherwise indicated.</t>
        </r>
      </text>
    </comment>
    <comment ref="H33" authorId="0">
      <text>
        <r>
          <rPr>
            <sz val="8"/>
            <rFont val="arial"/>
            <family val="2"/>
          </rPr>
          <t>Not available for publication but included in totals where applicable, unless otherwise indicated.</t>
        </r>
      </text>
    </comment>
    <comment ref="I33" authorId="0">
      <text>
        <r>
          <rPr>
            <sz val="8"/>
            <rFont val="arial"/>
            <family val="2"/>
          </rPr>
          <t>Not available for publication but included in totals where applicable, unless otherwise indicated.</t>
        </r>
      </text>
    </comment>
    <comment ref="J33" authorId="0">
      <text>
        <r>
          <rPr>
            <sz val="8"/>
            <rFont val="arial"/>
            <family val="2"/>
          </rPr>
          <t>Not available for publication but included in totals where applicable, unless otherwise indicated.</t>
        </r>
      </text>
    </comment>
    <comment ref="E12" authorId="0">
      <text>
        <r>
          <rPr>
            <sz val="8"/>
            <rFont val="arial"/>
            <family val="2"/>
          </rPr>
          <t>Not available for publication but included in totals where applicable, unless otherwise indicated.</t>
        </r>
      </text>
    </comment>
    <comment ref="F12" authorId="0">
      <text>
        <r>
          <rPr>
            <sz val="8"/>
            <rFont val="arial"/>
            <family val="2"/>
          </rPr>
          <t>Not available for publication but included in totals where applicable, unless otherwise indicated.</t>
        </r>
      </text>
    </comment>
    <comment ref="G12" authorId="0">
      <text>
        <r>
          <rPr>
            <sz val="8"/>
            <rFont val="arial"/>
            <family val="2"/>
          </rPr>
          <t>Not available for publication but included in totals where applicable, unless otherwise indicated.</t>
        </r>
      </text>
    </comment>
    <comment ref="B17" authorId="0">
      <text>
        <r>
          <rPr>
            <sz val="8"/>
            <rFont val="arial"/>
            <family val="2"/>
          </rPr>
          <t>Not available for publication but included in totals where applicable, unless otherwise indicated.</t>
        </r>
      </text>
    </comment>
    <comment ref="C17" authorId="0">
      <text>
        <r>
          <rPr>
            <sz val="8"/>
            <rFont val="arial"/>
            <family val="2"/>
          </rPr>
          <t>Not available for publication but included in totals where applicable, unless otherwise indicated.</t>
        </r>
      </text>
    </comment>
    <comment ref="D17" authorId="0">
      <text>
        <r>
          <rPr>
            <sz val="8"/>
            <rFont val="arial"/>
            <family val="2"/>
          </rPr>
          <t>Not available for publication but included in totals where applicable, unless otherwise indicated.</t>
        </r>
      </text>
    </comment>
    <comment ref="E17" authorId="0">
      <text>
        <r>
          <rPr>
            <sz val="8"/>
            <rFont val="arial"/>
            <family val="2"/>
          </rPr>
          <t>Not available for publication but included in totals where applicable, unless otherwise indicated.</t>
        </r>
      </text>
    </comment>
    <comment ref="F17" authorId="0">
      <text>
        <r>
          <rPr>
            <sz val="8"/>
            <rFont val="arial"/>
            <family val="2"/>
          </rPr>
          <t>Not available for publication but included in totals where applicable, unless otherwise indicated.</t>
        </r>
      </text>
    </comment>
    <comment ref="G17" authorId="0">
      <text>
        <r>
          <rPr>
            <sz val="8"/>
            <rFont val="arial"/>
            <family val="2"/>
          </rPr>
          <t>Not available for publication but included in totals where applicable, unless otherwise indicated.</t>
        </r>
      </text>
    </comment>
    <comment ref="H17" authorId="0">
      <text>
        <r>
          <rPr>
            <sz val="8"/>
            <rFont val="arial"/>
            <family val="2"/>
          </rPr>
          <t>Not available for publication but included in totals where applicable, unless otherwise indicated.</t>
        </r>
      </text>
    </comment>
    <comment ref="I17" authorId="0">
      <text>
        <r>
          <rPr>
            <sz val="8"/>
            <rFont val="arial"/>
            <family val="2"/>
          </rPr>
          <t>Not available for publication but included in totals where applicable, unless otherwise indicated.</t>
        </r>
      </text>
    </comment>
    <comment ref="J17"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K16" authorId="0">
      <text>
        <r>
          <rPr>
            <sz val="8"/>
            <rFont val="arial"/>
            <family val="2"/>
          </rPr>
          <t>Not available for publication but included in totals where applicable, unless otherwise indicated.</t>
        </r>
      </text>
    </comment>
    <comment ref="L16" authorId="0">
      <text>
        <r>
          <rPr>
            <sz val="8"/>
            <rFont val="arial"/>
            <family val="2"/>
          </rPr>
          <t>Not available for publication but included in totals where applicable, unless otherwise indicated.</t>
        </r>
      </text>
    </comment>
    <comment ref="M16" authorId="0">
      <text>
        <r>
          <rPr>
            <sz val="8"/>
            <rFont val="arial"/>
            <family val="2"/>
          </rPr>
          <t>Not available for publication but included in totals where applicable, unless otherwise indicated.</t>
        </r>
      </text>
    </comment>
    <comment ref="K17" authorId="0">
      <text>
        <r>
          <rPr>
            <sz val="8"/>
            <rFont val="arial"/>
            <family val="2"/>
          </rPr>
          <t>Not available for publication but included in totals where applicable, unless otherwise indicated.</t>
        </r>
      </text>
    </comment>
    <comment ref="L17" authorId="0">
      <text>
        <r>
          <rPr>
            <sz val="8"/>
            <rFont val="arial"/>
            <family val="2"/>
          </rPr>
          <t>Not available for publication but included in totals where applicable, unless otherwise indicated.</t>
        </r>
      </text>
    </comment>
    <comment ref="M17" authorId="0">
      <text>
        <r>
          <rPr>
            <sz val="8"/>
            <rFont val="arial"/>
            <family val="2"/>
          </rPr>
          <t>Not available for publication but included in totals where applicable, unless otherwise indicated.</t>
        </r>
      </text>
    </comment>
    <comment ref="N17" authorId="0">
      <text>
        <r>
          <rPr>
            <sz val="8"/>
            <rFont val="arial"/>
            <family val="2"/>
          </rPr>
          <t>Not available for publication but included in totals where applicable, unless otherwise indicated.</t>
        </r>
      </text>
    </comment>
    <comment ref="O17" authorId="0">
      <text>
        <r>
          <rPr>
            <sz val="8"/>
            <rFont val="arial"/>
            <family val="2"/>
          </rPr>
          <t>Not available for publication but included in totals where applicable, unless otherwise indicated.</t>
        </r>
      </text>
    </comment>
    <comment ref="P17"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K24" authorId="0">
      <text>
        <r>
          <rPr>
            <sz val="8"/>
            <rFont val="arial"/>
            <family val="2"/>
          </rPr>
          <t>Not available for publication but included in totals where applicable, unless otherwise indicated.</t>
        </r>
      </text>
    </comment>
    <comment ref="L24" authorId="0">
      <text>
        <r>
          <rPr>
            <sz val="8"/>
            <rFont val="arial"/>
            <family val="2"/>
          </rPr>
          <t>Not available for publication but included in totals where applicable, unless otherwise indicated.</t>
        </r>
      </text>
    </comment>
    <comment ref="M24"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 ref="N25" authorId="0">
      <text>
        <r>
          <rPr>
            <sz val="8"/>
            <rFont val="arial"/>
            <family val="2"/>
          </rPr>
          <t>Not available for publication but included in totals where applicable, unless otherwise indicated.</t>
        </r>
      </text>
    </comment>
    <comment ref="O25" authorId="0">
      <text>
        <r>
          <rPr>
            <sz val="8"/>
            <rFont val="arial"/>
            <family val="2"/>
          </rPr>
          <t>Not available for publication but included in totals where applicable, unless otherwise indicated.</t>
        </r>
      </text>
    </comment>
    <comment ref="P25"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 ref="K33" authorId="0">
      <text>
        <r>
          <rPr>
            <sz val="8"/>
            <rFont val="arial"/>
            <family val="2"/>
          </rPr>
          <t>Not available for publication but included in totals where applicable, unless otherwise indicated.</t>
        </r>
      </text>
    </comment>
    <comment ref="L33" authorId="0">
      <text>
        <r>
          <rPr>
            <sz val="8"/>
            <rFont val="arial"/>
            <family val="2"/>
          </rPr>
          <t>Not available for publication but included in totals where applicable, unless otherwise indicated.</t>
        </r>
      </text>
    </comment>
    <comment ref="M33" authorId="0">
      <text>
        <r>
          <rPr>
            <sz val="8"/>
            <rFont val="arial"/>
            <family val="2"/>
          </rPr>
          <t>Not available for publication but included in totals where applicable, unless otherwise indicated.</t>
        </r>
      </text>
    </comment>
    <comment ref="N33" authorId="0">
      <text>
        <r>
          <rPr>
            <sz val="8"/>
            <rFont val="arial"/>
            <family val="2"/>
          </rPr>
          <t>Not available for publication but included in totals where applicable, unless otherwise indicated.</t>
        </r>
      </text>
    </comment>
    <comment ref="O33" authorId="0">
      <text>
        <r>
          <rPr>
            <sz val="8"/>
            <rFont val="arial"/>
            <family val="2"/>
          </rPr>
          <t>Not available for publication but included in totals where applicable, unless otherwise indicated.</t>
        </r>
      </text>
    </comment>
    <comment ref="P33" authorId="0">
      <text>
        <r>
          <rPr>
            <sz val="8"/>
            <rFont val="arial"/>
            <family val="2"/>
          </rPr>
          <t>Not available for publication but included in totals where applicable, unless otherwise indicated.</t>
        </r>
      </text>
    </comment>
  </commentList>
</comments>
</file>

<file path=xl/comments14.xml><?xml version="1.0" encoding="utf-8"?>
<comments xmlns="http://schemas.openxmlformats.org/spreadsheetml/2006/main">
  <authors>
    <author>Author</author>
  </authors>
  <commentList>
    <comment ref="B79" authorId="0">
      <text>
        <r>
          <rPr>
            <sz val="8"/>
            <rFont val="arial"/>
            <family val="2"/>
          </rPr>
          <t>Not available for publication but included in totals where applicable, unless otherwise indicated.</t>
        </r>
      </text>
    </comment>
    <comment ref="C79" authorId="0">
      <text>
        <r>
          <rPr>
            <sz val="8"/>
            <rFont val="arial"/>
            <family val="2"/>
          </rPr>
          <t>Not available for publication but included in totals where applicable, unless otherwise indicated.</t>
        </r>
      </text>
    </comment>
    <comment ref="D79" authorId="0">
      <text>
        <r>
          <rPr>
            <sz val="8"/>
            <rFont val="arial"/>
            <family val="2"/>
          </rPr>
          <t>Not available for publication but included in totals where applicable, unless otherwise indicated.</t>
        </r>
      </text>
    </comment>
    <comment ref="B80" authorId="0">
      <text>
        <r>
          <rPr>
            <sz val="8"/>
            <rFont val="arial"/>
            <family val="2"/>
          </rPr>
          <t>Not available for publication but included in totals where applicable, unless otherwise indicated.</t>
        </r>
      </text>
    </comment>
    <comment ref="B81" authorId="0">
      <text>
        <r>
          <rPr>
            <sz val="8"/>
            <rFont val="arial"/>
            <family val="2"/>
          </rPr>
          <t>Not available for publication but included in totals where applicable, unless otherwise indicated.</t>
        </r>
      </text>
    </comment>
    <comment ref="C80" authorId="0">
      <text>
        <r>
          <rPr>
            <sz val="8"/>
            <rFont val="arial"/>
            <family val="2"/>
          </rPr>
          <t>Not available for publication but included in totals where applicable, unless otherwise indicated.</t>
        </r>
      </text>
    </comment>
    <comment ref="C81" authorId="0">
      <text>
        <r>
          <rPr>
            <sz val="8"/>
            <rFont val="arial"/>
            <family val="2"/>
          </rPr>
          <t>Not available for publication but included in totals where applicable, unless otherwise indicated.</t>
        </r>
      </text>
    </comment>
    <comment ref="D80" authorId="0">
      <text>
        <r>
          <rPr>
            <sz val="8"/>
            <rFont val="arial"/>
            <family val="2"/>
          </rPr>
          <t>Not available for publication but included in totals where applicable, unless otherwise indicated.</t>
        </r>
      </text>
    </comment>
    <comment ref="D81" authorId="0">
      <text>
        <r>
          <rPr>
            <sz val="8"/>
            <rFont val="arial"/>
            <family val="2"/>
          </rPr>
          <t>Not available for publication but included in totals where applicable, unless otherwise indicated.</t>
        </r>
      </text>
    </comment>
    <comment ref="E77" authorId="0">
      <text>
        <r>
          <rPr>
            <sz val="8"/>
            <rFont val="arial"/>
            <family val="2"/>
          </rPr>
          <t>Not available for publication but included in totals where applicable, unless otherwise indicated.</t>
        </r>
      </text>
    </comment>
    <comment ref="E78" authorId="0">
      <text>
        <r>
          <rPr>
            <sz val="8"/>
            <rFont val="arial"/>
            <family val="2"/>
          </rPr>
          <t>Not available for publication but included in totals where applicable, unless otherwise indicated.</t>
        </r>
      </text>
    </comment>
    <comment ref="E79" authorId="0">
      <text>
        <r>
          <rPr>
            <sz val="8"/>
            <rFont val="arial"/>
            <family val="2"/>
          </rPr>
          <t>Not available for publication but included in totals where applicable, unless otherwise indicated.</t>
        </r>
      </text>
    </comment>
    <comment ref="E80" authorId="0">
      <text>
        <r>
          <rPr>
            <sz val="8"/>
            <rFont val="arial"/>
            <family val="2"/>
          </rPr>
          <t>Not available for publication but included in totals where applicable, unless otherwise indicated.</t>
        </r>
      </text>
    </comment>
    <comment ref="E81" authorId="0">
      <text>
        <r>
          <rPr>
            <sz val="8"/>
            <rFont val="arial"/>
            <family val="2"/>
          </rPr>
          <t>Not available for publication but included in totals where applicable, unless otherwise indicated.</t>
        </r>
      </text>
    </comment>
    <comment ref="F77" authorId="0">
      <text>
        <r>
          <rPr>
            <sz val="8"/>
            <rFont val="arial"/>
            <family val="2"/>
          </rPr>
          <t>Not available for publication but included in totals where applicable, unless otherwise indicated.</t>
        </r>
      </text>
    </comment>
    <comment ref="F78" authorId="0">
      <text>
        <r>
          <rPr>
            <sz val="8"/>
            <rFont val="arial"/>
            <family val="2"/>
          </rPr>
          <t>Not available for publication but included in totals where applicable, unless otherwise indicated.</t>
        </r>
      </text>
    </comment>
    <comment ref="F79" authorId="0">
      <text>
        <r>
          <rPr>
            <sz val="8"/>
            <rFont val="arial"/>
            <family val="2"/>
          </rPr>
          <t>Not available for publication but included in totals where applicable, unless otherwise indicated.</t>
        </r>
      </text>
    </comment>
    <comment ref="F80" authorId="0">
      <text>
        <r>
          <rPr>
            <sz val="8"/>
            <rFont val="arial"/>
            <family val="2"/>
          </rPr>
          <t>Not available for publication but included in totals where applicable, unless otherwise indicated.</t>
        </r>
      </text>
    </comment>
    <comment ref="F81" authorId="0">
      <text>
        <r>
          <rPr>
            <sz val="8"/>
            <rFont val="arial"/>
            <family val="2"/>
          </rPr>
          <t>Not available for publication but included in totals where applicable, unless otherwise indicated.</t>
        </r>
      </text>
    </comment>
    <comment ref="G77" authorId="0">
      <text>
        <r>
          <rPr>
            <sz val="8"/>
            <rFont val="arial"/>
            <family val="2"/>
          </rPr>
          <t>Not available for publication but included in totals where applicable, unless otherwise indicated.</t>
        </r>
      </text>
    </comment>
    <comment ref="G78" authorId="0">
      <text>
        <r>
          <rPr>
            <sz val="8"/>
            <rFont val="arial"/>
            <family val="2"/>
          </rPr>
          <t>Not available for publication but included in totals where applicable, unless otherwise indicated.</t>
        </r>
      </text>
    </comment>
    <comment ref="G79" authorId="0">
      <text>
        <r>
          <rPr>
            <sz val="8"/>
            <rFont val="arial"/>
            <family val="2"/>
          </rPr>
          <t>Not available for publication but included in totals where applicable, unless otherwise indicated.</t>
        </r>
      </text>
    </comment>
    <comment ref="G80" authorId="0">
      <text>
        <r>
          <rPr>
            <sz val="8"/>
            <rFont val="arial"/>
            <family val="2"/>
          </rPr>
          <t>Not available for publication but included in totals where applicable, unless otherwise indicated.</t>
        </r>
      </text>
    </comment>
    <comment ref="G81" authorId="0">
      <text>
        <r>
          <rPr>
            <sz val="8"/>
            <rFont val="arial"/>
            <family val="2"/>
          </rPr>
          <t>Not available for publication but included in totals where applicable, unless otherwise indicated.</t>
        </r>
      </text>
    </comment>
    <comment ref="H79" authorId="0">
      <text>
        <r>
          <rPr>
            <sz val="8"/>
            <rFont val="arial"/>
            <family val="2"/>
          </rPr>
          <t>Not available for publication but included in totals where applicable, unless otherwise indicated.</t>
        </r>
      </text>
    </comment>
    <comment ref="H80" authorId="0">
      <text>
        <r>
          <rPr>
            <sz val="8"/>
            <rFont val="arial"/>
            <family val="2"/>
          </rPr>
          <t>Not available for publication but included in totals where applicable, unless otherwise indicated.</t>
        </r>
      </text>
    </comment>
    <comment ref="H81" authorId="0">
      <text>
        <r>
          <rPr>
            <sz val="8"/>
            <rFont val="arial"/>
            <family val="2"/>
          </rPr>
          <t>Not available for publication but included in totals where applicable, unless otherwise indicated.</t>
        </r>
      </text>
    </comment>
    <comment ref="I79" authorId="0">
      <text>
        <r>
          <rPr>
            <sz val="8"/>
            <rFont val="arial"/>
            <family val="2"/>
          </rPr>
          <t>Not available for publication but included in totals where applicable, unless otherwise indicated.</t>
        </r>
      </text>
    </comment>
    <comment ref="I80" authorId="0">
      <text>
        <r>
          <rPr>
            <sz val="8"/>
            <rFont val="arial"/>
            <family val="2"/>
          </rPr>
          <t>Not available for publication but included in totals where applicable, unless otherwise indicated.</t>
        </r>
      </text>
    </comment>
    <comment ref="I81" authorId="0">
      <text>
        <r>
          <rPr>
            <sz val="8"/>
            <rFont val="arial"/>
            <family val="2"/>
          </rPr>
          <t>Not available for publication but included in totals where applicable, unless otherwise indicated.</t>
        </r>
      </text>
    </comment>
    <comment ref="J79" authorId="0">
      <text>
        <r>
          <rPr>
            <sz val="8"/>
            <rFont val="arial"/>
            <family val="2"/>
          </rPr>
          <t>Not available for publication but included in totals where applicable, unless otherwise indicated.</t>
        </r>
      </text>
    </comment>
    <comment ref="J80" authorId="0">
      <text>
        <r>
          <rPr>
            <sz val="8"/>
            <rFont val="arial"/>
            <family val="2"/>
          </rPr>
          <t>Not available for publication but included in totals where applicable, unless otherwise indicated.</t>
        </r>
      </text>
    </comment>
    <comment ref="J81" authorId="0">
      <text>
        <r>
          <rPr>
            <sz val="8"/>
            <rFont val="arial"/>
            <family val="2"/>
          </rPr>
          <t>Not available for publication but included in totals where applicable, unless otherwise indicated.</t>
        </r>
      </text>
    </comment>
    <comment ref="K76" authorId="0">
      <text>
        <r>
          <rPr>
            <sz val="8"/>
            <rFont val="arial"/>
            <family val="2"/>
          </rPr>
          <t>Not available for publication but included in totals where applicable, unless otherwise indicated.</t>
        </r>
      </text>
    </comment>
    <comment ref="K77" authorId="0">
      <text>
        <r>
          <rPr>
            <sz val="8"/>
            <rFont val="arial"/>
            <family val="2"/>
          </rPr>
          <t>Not available for publication but included in totals where applicable, unless otherwise indicated.</t>
        </r>
      </text>
    </comment>
    <comment ref="K78" authorId="0">
      <text>
        <r>
          <rPr>
            <sz val="8"/>
            <rFont val="arial"/>
            <family val="2"/>
          </rPr>
          <t>Not available for publication but included in totals where applicable, unless otherwise indicated.</t>
        </r>
      </text>
    </comment>
    <comment ref="K79" authorId="0">
      <text>
        <r>
          <rPr>
            <sz val="8"/>
            <rFont val="arial"/>
            <family val="2"/>
          </rPr>
          <t>Not available for publication but included in totals where applicable, unless otherwise indicated.</t>
        </r>
      </text>
    </comment>
    <comment ref="K80" authorId="0">
      <text>
        <r>
          <rPr>
            <sz val="8"/>
            <rFont val="arial"/>
            <family val="2"/>
          </rPr>
          <t>Not available for publication but included in totals where applicable, unless otherwise indicated.</t>
        </r>
      </text>
    </comment>
    <comment ref="K81" authorId="0">
      <text>
        <r>
          <rPr>
            <sz val="8"/>
            <rFont val="arial"/>
            <family val="2"/>
          </rPr>
          <t>Not available for publication but included in totals where applicable, unless otherwise indicated.</t>
        </r>
      </text>
    </comment>
    <comment ref="L76" authorId="0">
      <text>
        <r>
          <rPr>
            <sz val="8"/>
            <rFont val="arial"/>
            <family val="2"/>
          </rPr>
          <t>Not available for publication but included in totals where applicable, unless otherwise indicated.</t>
        </r>
      </text>
    </comment>
    <comment ref="L77" authorId="0">
      <text>
        <r>
          <rPr>
            <sz val="8"/>
            <rFont val="arial"/>
            <family val="2"/>
          </rPr>
          <t>Not available for publication but included in totals where applicable, unless otherwise indicated.</t>
        </r>
      </text>
    </comment>
    <comment ref="L78" authorId="0">
      <text>
        <r>
          <rPr>
            <sz val="8"/>
            <rFont val="arial"/>
            <family val="2"/>
          </rPr>
          <t>Not available for publication but included in totals where applicable, unless otherwise indicated.</t>
        </r>
      </text>
    </comment>
    <comment ref="L79" authorId="0">
      <text>
        <r>
          <rPr>
            <sz val="8"/>
            <rFont val="arial"/>
            <family val="2"/>
          </rPr>
          <t>Not available for publication but included in totals where applicable, unless otherwise indicated.</t>
        </r>
      </text>
    </comment>
    <comment ref="L80" authorId="0">
      <text>
        <r>
          <rPr>
            <sz val="8"/>
            <rFont val="arial"/>
            <family val="2"/>
          </rPr>
          <t>Not available for publication but included in totals where applicable, unless otherwise indicated.</t>
        </r>
      </text>
    </comment>
    <comment ref="L81" authorId="0">
      <text>
        <r>
          <rPr>
            <sz val="8"/>
            <rFont val="arial"/>
            <family val="2"/>
          </rPr>
          <t>Not available for publication but included in totals where applicable, unless otherwise indicated.</t>
        </r>
      </text>
    </comment>
    <comment ref="M76" authorId="0">
      <text>
        <r>
          <rPr>
            <sz val="8"/>
            <rFont val="arial"/>
            <family val="2"/>
          </rPr>
          <t>Not available for publication but included in totals where applicable, unless otherwise indicated.</t>
        </r>
      </text>
    </comment>
    <comment ref="M77" authorId="0">
      <text>
        <r>
          <rPr>
            <sz val="8"/>
            <rFont val="arial"/>
            <family val="2"/>
          </rPr>
          <t>Not available for publication but included in totals where applicable, unless otherwise indicated.</t>
        </r>
      </text>
    </comment>
    <comment ref="M78" authorId="0">
      <text>
        <r>
          <rPr>
            <sz val="8"/>
            <rFont val="arial"/>
            <family val="2"/>
          </rPr>
          <t>Not available for publication but included in totals where applicable, unless otherwise indicated.</t>
        </r>
      </text>
    </comment>
    <comment ref="M79" authorId="0">
      <text>
        <r>
          <rPr>
            <sz val="8"/>
            <rFont val="arial"/>
            <family val="2"/>
          </rPr>
          <t>Not available for publication but included in totals where applicable, unless otherwise indicated.</t>
        </r>
      </text>
    </comment>
    <comment ref="M80" authorId="0">
      <text>
        <r>
          <rPr>
            <sz val="8"/>
            <rFont val="arial"/>
            <family val="2"/>
          </rPr>
          <t>Not available for publication but included in totals where applicable, unless otherwise indicated.</t>
        </r>
      </text>
    </comment>
    <comment ref="M81" authorId="0">
      <text>
        <r>
          <rPr>
            <sz val="8"/>
            <rFont val="arial"/>
            <family val="2"/>
          </rPr>
          <t>Not available for publication but included in totals where applicable, unless otherwise indicated.</t>
        </r>
      </text>
    </comment>
    <comment ref="N79" authorId="0">
      <text>
        <r>
          <rPr>
            <sz val="8"/>
            <rFont val="arial"/>
            <family val="2"/>
          </rPr>
          <t>Not available for publication but included in totals where applicable, unless otherwise indicated.</t>
        </r>
      </text>
    </comment>
    <comment ref="N80" authorId="0">
      <text>
        <r>
          <rPr>
            <sz val="8"/>
            <rFont val="arial"/>
            <family val="2"/>
          </rPr>
          <t>Not available for publication but included in totals where applicable, unless otherwise indicated.</t>
        </r>
      </text>
    </comment>
    <comment ref="O79" authorId="0">
      <text>
        <r>
          <rPr>
            <sz val="8"/>
            <rFont val="arial"/>
            <family val="2"/>
          </rPr>
          <t>Not available for publication but included in totals where applicable, unless otherwise indicated.</t>
        </r>
      </text>
    </comment>
    <comment ref="O80" authorId="0">
      <text>
        <r>
          <rPr>
            <sz val="8"/>
            <rFont val="arial"/>
            <family val="2"/>
          </rPr>
          <t>Not available for publication but included in totals where applicable, unless otherwise indicated.</t>
        </r>
      </text>
    </comment>
    <comment ref="P79" authorId="0">
      <text>
        <r>
          <rPr>
            <sz val="8"/>
            <rFont val="arial"/>
            <family val="2"/>
          </rPr>
          <t>Not available for publication but included in totals where applicable, unless otherwise indicated.</t>
        </r>
      </text>
    </comment>
    <comment ref="P80" authorId="0">
      <text>
        <r>
          <rPr>
            <sz val="8"/>
            <rFont val="arial"/>
            <family val="2"/>
          </rPr>
          <t>Not available for publication but included in totals where applicable, unless otherwise indicated.</t>
        </r>
      </text>
    </comment>
    <comment ref="K49" authorId="0">
      <text>
        <r>
          <rPr>
            <sz val="8"/>
            <rFont val="arial"/>
            <family val="2"/>
          </rPr>
          <t>Not available for publication but included in totals where applicable, unless otherwise indicated.</t>
        </r>
      </text>
    </comment>
    <comment ref="L49" authorId="0">
      <text>
        <r>
          <rPr>
            <sz val="8"/>
            <rFont val="arial"/>
            <family val="2"/>
          </rPr>
          <t>Not available for publication but included in totals where applicable, unless otherwise indicated.</t>
        </r>
      </text>
    </comment>
    <comment ref="M49" authorId="0">
      <text>
        <r>
          <rPr>
            <sz val="8"/>
            <rFont val="arial"/>
            <family val="2"/>
          </rPr>
          <t>Not available for publication but included in totals where applicable, unless otherwise indicated.</t>
        </r>
      </text>
    </comment>
  </commentList>
</comments>
</file>

<file path=xl/comments15.xml><?xml version="1.0" encoding="utf-8"?>
<comments xmlns="http://schemas.openxmlformats.org/spreadsheetml/2006/main">
  <authors>
    <author>Author</author>
  </authors>
  <commentList>
    <comment ref="B79" authorId="0">
      <text>
        <r>
          <rPr>
            <sz val="8"/>
            <rFont val="arial"/>
            <family val="2"/>
          </rPr>
          <t>Not available for publication but included in totals where applicable, unless otherwise indicated.</t>
        </r>
      </text>
    </comment>
    <comment ref="B80" authorId="0">
      <text>
        <r>
          <rPr>
            <sz val="8"/>
            <rFont val="arial"/>
            <family val="2"/>
          </rPr>
          <t>Not available for publication but included in totals where applicable, unless otherwise indicated.</t>
        </r>
      </text>
    </comment>
    <comment ref="B81" authorId="0">
      <text>
        <r>
          <rPr>
            <sz val="8"/>
            <rFont val="arial"/>
            <family val="2"/>
          </rPr>
          <t>Not available for publication but included in totals where applicable, unless otherwise indicated.</t>
        </r>
      </text>
    </comment>
    <comment ref="C79" authorId="0">
      <text>
        <r>
          <rPr>
            <sz val="8"/>
            <rFont val="arial"/>
            <family val="2"/>
          </rPr>
          <t>Not available for publication but included in totals where applicable, unless otherwise indicated.</t>
        </r>
      </text>
    </comment>
    <comment ref="C80" authorId="0">
      <text>
        <r>
          <rPr>
            <sz val="8"/>
            <rFont val="arial"/>
            <family val="2"/>
          </rPr>
          <t>Not available for publication but included in totals where applicable, unless otherwise indicated.</t>
        </r>
      </text>
    </comment>
    <comment ref="C81" authorId="0">
      <text>
        <r>
          <rPr>
            <sz val="8"/>
            <rFont val="arial"/>
            <family val="2"/>
          </rPr>
          <t>Not available for publication but included in totals where applicable, unless otherwise indicated.</t>
        </r>
      </text>
    </comment>
    <comment ref="D79" authorId="0">
      <text>
        <r>
          <rPr>
            <sz val="8"/>
            <rFont val="arial"/>
            <family val="2"/>
          </rPr>
          <t>Not available for publication but included in totals where applicable, unless otherwise indicated.</t>
        </r>
      </text>
    </comment>
    <comment ref="D80" authorId="0">
      <text>
        <r>
          <rPr>
            <sz val="8"/>
            <rFont val="arial"/>
            <family val="2"/>
          </rPr>
          <t>Not available for publication but included in totals where applicable, unless otherwise indicated.</t>
        </r>
      </text>
    </comment>
    <comment ref="D81" authorId="0">
      <text>
        <r>
          <rPr>
            <sz val="8"/>
            <rFont val="arial"/>
            <family val="2"/>
          </rPr>
          <t>Not available for publication but included in totals where applicable, unless otherwise indicated.</t>
        </r>
      </text>
    </comment>
    <comment ref="E77" authorId="0">
      <text>
        <r>
          <rPr>
            <sz val="8"/>
            <rFont val="arial"/>
            <family val="2"/>
          </rPr>
          <t>Not available for publication but included in totals where applicable, unless otherwise indicated.</t>
        </r>
      </text>
    </comment>
    <comment ref="E78" authorId="0">
      <text>
        <r>
          <rPr>
            <sz val="8"/>
            <rFont val="arial"/>
            <family val="2"/>
          </rPr>
          <t>Not available for publication but included in totals where applicable, unless otherwise indicated.</t>
        </r>
      </text>
    </comment>
    <comment ref="E79" authorId="0">
      <text>
        <r>
          <rPr>
            <sz val="8"/>
            <rFont val="arial"/>
            <family val="2"/>
          </rPr>
          <t>Not available for publication but included in totals where applicable, unless otherwise indicated.</t>
        </r>
      </text>
    </comment>
    <comment ref="E80" authorId="0">
      <text>
        <r>
          <rPr>
            <sz val="8"/>
            <rFont val="arial"/>
            <family val="2"/>
          </rPr>
          <t>Not available for publication but included in totals where applicable, unless otherwise indicated.</t>
        </r>
      </text>
    </comment>
    <comment ref="E81" authorId="0">
      <text>
        <r>
          <rPr>
            <sz val="8"/>
            <rFont val="arial"/>
            <family val="2"/>
          </rPr>
          <t>Not available for publication but included in totals where applicable, unless otherwise indicated.</t>
        </r>
      </text>
    </comment>
    <comment ref="F77" authorId="0">
      <text>
        <r>
          <rPr>
            <sz val="8"/>
            <rFont val="arial"/>
            <family val="2"/>
          </rPr>
          <t>Not available for publication but included in totals where applicable, unless otherwise indicated.</t>
        </r>
      </text>
    </comment>
    <comment ref="F78" authorId="0">
      <text>
        <r>
          <rPr>
            <sz val="8"/>
            <rFont val="arial"/>
            <family val="2"/>
          </rPr>
          <t>Not available for publication but included in totals where applicable, unless otherwise indicated.</t>
        </r>
      </text>
    </comment>
    <comment ref="F79" authorId="0">
      <text>
        <r>
          <rPr>
            <sz val="8"/>
            <rFont val="arial"/>
            <family val="2"/>
          </rPr>
          <t>Not available for publication but included in totals where applicable, unless otherwise indicated.</t>
        </r>
      </text>
    </comment>
    <comment ref="F80" authorId="0">
      <text>
        <r>
          <rPr>
            <sz val="8"/>
            <rFont val="arial"/>
            <family val="2"/>
          </rPr>
          <t>Not available for publication but included in totals where applicable, unless otherwise indicated.</t>
        </r>
      </text>
    </comment>
    <comment ref="F81" authorId="0">
      <text>
        <r>
          <rPr>
            <sz val="8"/>
            <rFont val="arial"/>
            <family val="2"/>
          </rPr>
          <t>Not available for publication but included in totals where applicable, unless otherwise indicated.</t>
        </r>
      </text>
    </comment>
    <comment ref="G77" authorId="0">
      <text>
        <r>
          <rPr>
            <sz val="8"/>
            <rFont val="arial"/>
            <family val="2"/>
          </rPr>
          <t>Not available for publication but included in totals where applicable, unless otherwise indicated.</t>
        </r>
      </text>
    </comment>
    <comment ref="G78" authorId="0">
      <text>
        <r>
          <rPr>
            <sz val="8"/>
            <rFont val="arial"/>
            <family val="2"/>
          </rPr>
          <t>Not available for publication but included in totals where applicable, unless otherwise indicated.</t>
        </r>
      </text>
    </comment>
    <comment ref="G79" authorId="0">
      <text>
        <r>
          <rPr>
            <sz val="8"/>
            <rFont val="arial"/>
            <family val="2"/>
          </rPr>
          <t>Not available for publication but included in totals where applicable, unless otherwise indicated.</t>
        </r>
      </text>
    </comment>
    <comment ref="G80" authorId="0">
      <text>
        <r>
          <rPr>
            <sz val="8"/>
            <rFont val="arial"/>
            <family val="2"/>
          </rPr>
          <t>Not available for publication but included in totals where applicable, unless otherwise indicated.</t>
        </r>
      </text>
    </comment>
    <comment ref="G81" authorId="0">
      <text>
        <r>
          <rPr>
            <sz val="8"/>
            <rFont val="arial"/>
            <family val="2"/>
          </rPr>
          <t>Not available for publication but included in totals where applicable, unless otherwise indicated.</t>
        </r>
      </text>
    </comment>
    <comment ref="H77" authorId="0">
      <text>
        <r>
          <rPr>
            <sz val="8"/>
            <rFont val="arial"/>
            <family val="2"/>
          </rPr>
          <t>Not available for publication but included in totals where applicable, unless otherwise indicated.</t>
        </r>
      </text>
    </comment>
    <comment ref="I77" authorId="0">
      <text>
        <r>
          <rPr>
            <sz val="8"/>
            <rFont val="arial"/>
            <family val="2"/>
          </rPr>
          <t>Not available for publication but included in totals where applicable, unless otherwise indicated.</t>
        </r>
      </text>
    </comment>
    <comment ref="J77" authorId="0">
      <text>
        <r>
          <rPr>
            <sz val="8"/>
            <rFont val="arial"/>
            <family val="2"/>
          </rPr>
          <t>Not available for publication but included in totals where applicable, unless otherwise indicated.</t>
        </r>
      </text>
    </comment>
    <comment ref="H79" authorId="0">
      <text>
        <r>
          <rPr>
            <sz val="8"/>
            <rFont val="arial"/>
            <family val="2"/>
          </rPr>
          <t>Not available for publication but included in totals where applicable, unless otherwise indicated.</t>
        </r>
      </text>
    </comment>
    <comment ref="H80" authorId="0">
      <text>
        <r>
          <rPr>
            <sz val="8"/>
            <rFont val="arial"/>
            <family val="2"/>
          </rPr>
          <t>Not available for publication but included in totals where applicable, unless otherwise indicated.</t>
        </r>
      </text>
    </comment>
    <comment ref="H81" authorId="0">
      <text>
        <r>
          <rPr>
            <sz val="8"/>
            <rFont val="arial"/>
            <family val="2"/>
          </rPr>
          <t>Not available for publication but included in totals where applicable, unless otherwise indicated.</t>
        </r>
      </text>
    </comment>
    <comment ref="I79" authorId="0">
      <text>
        <r>
          <rPr>
            <sz val="8"/>
            <rFont val="arial"/>
            <family val="2"/>
          </rPr>
          <t>Not available for publication but included in totals where applicable, unless otherwise indicated.</t>
        </r>
      </text>
    </comment>
    <comment ref="I80" authorId="0">
      <text>
        <r>
          <rPr>
            <sz val="8"/>
            <rFont val="arial"/>
            <family val="2"/>
          </rPr>
          <t>Not available for publication but included in totals where applicable, unless otherwise indicated.</t>
        </r>
      </text>
    </comment>
    <comment ref="I81" authorId="0">
      <text>
        <r>
          <rPr>
            <sz val="8"/>
            <rFont val="arial"/>
            <family val="2"/>
          </rPr>
          <t>Not available for publication but included in totals where applicable, unless otherwise indicated.</t>
        </r>
      </text>
    </comment>
    <comment ref="J79" authorId="0">
      <text>
        <r>
          <rPr>
            <sz val="8"/>
            <rFont val="arial"/>
            <family val="2"/>
          </rPr>
          <t>Not available for publication but included in totals where applicable, unless otherwise indicated.</t>
        </r>
      </text>
    </comment>
    <comment ref="J80" authorId="0">
      <text>
        <r>
          <rPr>
            <sz val="8"/>
            <rFont val="arial"/>
            <family val="2"/>
          </rPr>
          <t>Not available for publication but included in totals where applicable, unless otherwise indicated.</t>
        </r>
      </text>
    </comment>
    <comment ref="J81" authorId="0">
      <text>
        <r>
          <rPr>
            <sz val="8"/>
            <rFont val="arial"/>
            <family val="2"/>
          </rPr>
          <t>Not available for publication but included in totals where applicable, unless otherwise indicated.</t>
        </r>
      </text>
    </comment>
    <comment ref="K76" authorId="0">
      <text>
        <r>
          <rPr>
            <sz val="8"/>
            <rFont val="arial"/>
            <family val="2"/>
          </rPr>
          <t>Not available for publication but included in totals where applicable, unless otherwise indicated.</t>
        </r>
      </text>
    </comment>
    <comment ref="K77" authorId="0">
      <text>
        <r>
          <rPr>
            <sz val="8"/>
            <rFont val="arial"/>
            <family val="2"/>
          </rPr>
          <t>Not available for publication but included in totals where applicable, unless otherwise indicated.</t>
        </r>
      </text>
    </comment>
    <comment ref="K78" authorId="0">
      <text>
        <r>
          <rPr>
            <sz val="8"/>
            <rFont val="arial"/>
            <family val="2"/>
          </rPr>
          <t>Not available for publication but included in totals where applicable, unless otherwise indicated.</t>
        </r>
      </text>
    </comment>
    <comment ref="K79" authorId="0">
      <text>
        <r>
          <rPr>
            <sz val="8"/>
            <rFont val="arial"/>
            <family val="2"/>
          </rPr>
          <t>Not available for publication but included in totals where applicable, unless otherwise indicated.</t>
        </r>
      </text>
    </comment>
    <comment ref="K80" authorId="0">
      <text>
        <r>
          <rPr>
            <sz val="8"/>
            <rFont val="arial"/>
            <family val="2"/>
          </rPr>
          <t>Not available for publication but included in totals where applicable, unless otherwise indicated.</t>
        </r>
      </text>
    </comment>
    <comment ref="K81" authorId="0">
      <text>
        <r>
          <rPr>
            <sz val="8"/>
            <rFont val="arial"/>
            <family val="2"/>
          </rPr>
          <t>Not available for publication but included in totals where applicable, unless otherwise indicated.</t>
        </r>
      </text>
    </comment>
    <comment ref="L76" authorId="0">
      <text>
        <r>
          <rPr>
            <sz val="8"/>
            <rFont val="arial"/>
            <family val="2"/>
          </rPr>
          <t>Not available for publication but included in totals where applicable, unless otherwise indicated.</t>
        </r>
      </text>
    </comment>
    <comment ref="L77" authorId="0">
      <text>
        <r>
          <rPr>
            <sz val="8"/>
            <rFont val="arial"/>
            <family val="2"/>
          </rPr>
          <t>Not available for publication but included in totals where applicable, unless otherwise indicated.</t>
        </r>
      </text>
    </comment>
    <comment ref="L78" authorId="0">
      <text>
        <r>
          <rPr>
            <sz val="8"/>
            <rFont val="arial"/>
            <family val="2"/>
          </rPr>
          <t>Not available for publication but included in totals where applicable, unless otherwise indicated.</t>
        </r>
      </text>
    </comment>
    <comment ref="L79" authorId="0">
      <text>
        <r>
          <rPr>
            <sz val="8"/>
            <rFont val="arial"/>
            <family val="2"/>
          </rPr>
          <t>Not available for publication but included in totals where applicable, unless otherwise indicated.</t>
        </r>
      </text>
    </comment>
    <comment ref="L80" authorId="0">
      <text>
        <r>
          <rPr>
            <sz val="8"/>
            <rFont val="arial"/>
            <family val="2"/>
          </rPr>
          <t>Not available for publication but included in totals where applicable, unless otherwise indicated.</t>
        </r>
      </text>
    </comment>
    <comment ref="L81" authorId="0">
      <text>
        <r>
          <rPr>
            <sz val="8"/>
            <rFont val="arial"/>
            <family val="2"/>
          </rPr>
          <t>Not available for publication but included in totals where applicable, unless otherwise indicated.</t>
        </r>
      </text>
    </comment>
    <comment ref="M76" authorId="0">
      <text>
        <r>
          <rPr>
            <sz val="8"/>
            <rFont val="arial"/>
            <family val="2"/>
          </rPr>
          <t>Not available for publication but included in totals where applicable, unless otherwise indicated.</t>
        </r>
      </text>
    </comment>
    <comment ref="M77" authorId="0">
      <text>
        <r>
          <rPr>
            <sz val="8"/>
            <rFont val="arial"/>
            <family val="2"/>
          </rPr>
          <t>Not available for publication but included in totals where applicable, unless otherwise indicated.</t>
        </r>
      </text>
    </comment>
    <comment ref="M78" authorId="0">
      <text>
        <r>
          <rPr>
            <sz val="8"/>
            <rFont val="arial"/>
            <family val="2"/>
          </rPr>
          <t>Not available for publication but included in totals where applicable, unless otherwise indicated.</t>
        </r>
      </text>
    </comment>
    <comment ref="M79" authorId="0">
      <text>
        <r>
          <rPr>
            <sz val="8"/>
            <rFont val="arial"/>
            <family val="2"/>
          </rPr>
          <t>Not available for publication but included in totals where applicable, unless otherwise indicated.</t>
        </r>
      </text>
    </comment>
    <comment ref="M80" authorId="0">
      <text>
        <r>
          <rPr>
            <sz val="8"/>
            <rFont val="arial"/>
            <family val="2"/>
          </rPr>
          <t>Not available for publication but included in totals where applicable, unless otherwise indicated.</t>
        </r>
      </text>
    </comment>
    <comment ref="M81" authorId="0">
      <text>
        <r>
          <rPr>
            <sz val="8"/>
            <rFont val="arial"/>
            <family val="2"/>
          </rPr>
          <t>Not available for publication but included in totals where applicable, unless otherwise indicated.</t>
        </r>
      </text>
    </comment>
    <comment ref="N79" authorId="0">
      <text>
        <r>
          <rPr>
            <sz val="8"/>
            <rFont val="arial"/>
            <family val="2"/>
          </rPr>
          <t>Not available for publication but included in totals where applicable, unless otherwise indicated.</t>
        </r>
      </text>
    </comment>
    <comment ref="N80" authorId="0">
      <text>
        <r>
          <rPr>
            <sz val="8"/>
            <rFont val="arial"/>
            <family val="2"/>
          </rPr>
          <t>Not available for publication but included in totals where applicable, unless otherwise indicated.</t>
        </r>
      </text>
    </comment>
    <comment ref="N81" authorId="0">
      <text>
        <r>
          <rPr>
            <sz val="8"/>
            <rFont val="arial"/>
            <family val="2"/>
          </rPr>
          <t>Not available for publication but included in totals where applicable, unless otherwise indicated.</t>
        </r>
      </text>
    </comment>
    <comment ref="O79" authorId="0">
      <text>
        <r>
          <rPr>
            <sz val="8"/>
            <rFont val="arial"/>
            <family val="2"/>
          </rPr>
          <t>Not available for publication but included in totals where applicable, unless otherwise indicated.</t>
        </r>
      </text>
    </comment>
    <comment ref="O80" authorId="0">
      <text>
        <r>
          <rPr>
            <sz val="8"/>
            <rFont val="arial"/>
            <family val="2"/>
          </rPr>
          <t>Not available for publication but included in totals where applicable, unless otherwise indicated.</t>
        </r>
      </text>
    </comment>
    <comment ref="O81" authorId="0">
      <text>
        <r>
          <rPr>
            <sz val="8"/>
            <rFont val="arial"/>
            <family val="2"/>
          </rPr>
          <t>Not available for publication but included in totals where applicable, unless otherwise indicated.</t>
        </r>
      </text>
    </comment>
    <comment ref="P79" authorId="0">
      <text>
        <r>
          <rPr>
            <sz val="8"/>
            <rFont val="arial"/>
            <family val="2"/>
          </rPr>
          <t>Not available for publication but included in totals where applicable, unless otherwise indicated.</t>
        </r>
      </text>
    </comment>
    <comment ref="P80" authorId="0">
      <text>
        <r>
          <rPr>
            <sz val="8"/>
            <rFont val="arial"/>
            <family val="2"/>
          </rPr>
          <t>Not available for publication but included in totals where applicable, unless otherwise indicated.</t>
        </r>
      </text>
    </comment>
    <comment ref="P81" authorId="0">
      <text>
        <r>
          <rPr>
            <sz val="8"/>
            <rFont val="arial"/>
            <family val="2"/>
          </rPr>
          <t>Not available for publication but included in totals where applicable, unless otherwise indicated.</t>
        </r>
      </text>
    </comment>
    <comment ref="K48" authorId="0">
      <text>
        <r>
          <rPr>
            <sz val="8"/>
            <rFont val="arial"/>
            <family val="2"/>
          </rPr>
          <t>Not available for publication but included in totals where applicable, unless otherwise indicated.</t>
        </r>
      </text>
    </comment>
    <comment ref="K49" authorId="0">
      <text>
        <r>
          <rPr>
            <sz val="8"/>
            <rFont val="arial"/>
            <family val="2"/>
          </rPr>
          <t>Not available for publication but included in totals where applicable, unless otherwise indicated.</t>
        </r>
      </text>
    </comment>
    <comment ref="L48" authorId="0">
      <text>
        <r>
          <rPr>
            <sz val="8"/>
            <rFont val="arial"/>
            <family val="2"/>
          </rPr>
          <t>Not available for publication but included in totals where applicable, unless otherwise indicated.</t>
        </r>
      </text>
    </comment>
    <comment ref="L49" authorId="0">
      <text>
        <r>
          <rPr>
            <sz val="8"/>
            <rFont val="arial"/>
            <family val="2"/>
          </rPr>
          <t>Not available for publication but included in totals where applicable, unless otherwise indicated.</t>
        </r>
      </text>
    </comment>
    <comment ref="M48" authorId="0">
      <text>
        <r>
          <rPr>
            <sz val="8"/>
            <rFont val="arial"/>
            <family val="2"/>
          </rPr>
          <t>Not available for publication but included in totals where applicable, unless otherwise indicated.</t>
        </r>
      </text>
    </comment>
    <comment ref="M49" authorId="0">
      <text>
        <r>
          <rPr>
            <sz val="8"/>
            <rFont val="arial"/>
            <family val="2"/>
          </rPr>
          <t>Not available for publication but included in totals where applicable, unless otherwise indicated.</t>
        </r>
      </text>
    </comment>
  </commentList>
</comments>
</file>

<file path=xl/comments16.xml><?xml version="1.0" encoding="utf-8"?>
<comments xmlns="http://schemas.openxmlformats.org/spreadsheetml/2006/main">
  <authors>
    <author>Author</author>
  </authors>
  <commentList>
    <comment ref="B77" authorId="0">
      <text>
        <r>
          <rPr>
            <sz val="8"/>
            <rFont val="arial"/>
            <family val="2"/>
          </rPr>
          <t>Not available for publication but included in totals where applicable, unless otherwise indicated.</t>
        </r>
      </text>
    </comment>
    <comment ref="B78" authorId="0">
      <text>
        <r>
          <rPr>
            <sz val="8"/>
            <rFont val="arial"/>
            <family val="2"/>
          </rPr>
          <t>Not available for publication but included in totals where applicable, unless otherwise indicated.</t>
        </r>
      </text>
    </comment>
    <comment ref="B79" authorId="0">
      <text>
        <r>
          <rPr>
            <sz val="8"/>
            <rFont val="arial"/>
            <family val="2"/>
          </rPr>
          <t>Not available for publication but included in totals where applicable, unless otherwise indicated.</t>
        </r>
      </text>
    </comment>
    <comment ref="B80" authorId="0">
      <text>
        <r>
          <rPr>
            <sz val="8"/>
            <rFont val="arial"/>
            <family val="2"/>
          </rPr>
          <t>Not available for publication but included in totals where applicable, unless otherwise indicated.</t>
        </r>
      </text>
    </comment>
    <comment ref="B81" authorId="0">
      <text>
        <r>
          <rPr>
            <sz val="8"/>
            <rFont val="arial"/>
            <family val="2"/>
          </rPr>
          <t>Not available for publication but included in totals where applicable, unless otherwise indicated.</t>
        </r>
      </text>
    </comment>
    <comment ref="C77" authorId="0">
      <text>
        <r>
          <rPr>
            <sz val="8"/>
            <rFont val="arial"/>
            <family val="2"/>
          </rPr>
          <t>Not available for publication but included in totals where applicable, unless otherwise indicated.</t>
        </r>
      </text>
    </comment>
    <comment ref="C78" authorId="0">
      <text>
        <r>
          <rPr>
            <sz val="8"/>
            <rFont val="arial"/>
            <family val="2"/>
          </rPr>
          <t>Not available for publication but included in totals where applicable, unless otherwise indicated.</t>
        </r>
      </text>
    </comment>
    <comment ref="C79" authorId="0">
      <text>
        <r>
          <rPr>
            <sz val="8"/>
            <rFont val="arial"/>
            <family val="2"/>
          </rPr>
          <t>Not available for publication but included in totals where applicable, unless otherwise indicated.</t>
        </r>
      </text>
    </comment>
    <comment ref="C80" authorId="0">
      <text>
        <r>
          <rPr>
            <sz val="8"/>
            <rFont val="arial"/>
            <family val="2"/>
          </rPr>
          <t>Not available for publication but included in totals where applicable, unless otherwise indicated.</t>
        </r>
      </text>
    </comment>
    <comment ref="C81" authorId="0">
      <text>
        <r>
          <rPr>
            <sz val="8"/>
            <rFont val="arial"/>
            <family val="2"/>
          </rPr>
          <t>Not available for publication but included in totals where applicable, unless otherwise indicated.</t>
        </r>
      </text>
    </comment>
    <comment ref="D77" authorId="0">
      <text>
        <r>
          <rPr>
            <sz val="8"/>
            <rFont val="arial"/>
            <family val="2"/>
          </rPr>
          <t>Not available for publication but included in totals where applicable, unless otherwise indicated.</t>
        </r>
      </text>
    </comment>
    <comment ref="D78" authorId="0">
      <text>
        <r>
          <rPr>
            <sz val="8"/>
            <rFont val="arial"/>
            <family val="2"/>
          </rPr>
          <t>Not available for publication but included in totals where applicable, unless otherwise indicated.</t>
        </r>
      </text>
    </comment>
    <comment ref="D79" authorId="0">
      <text>
        <r>
          <rPr>
            <sz val="8"/>
            <rFont val="arial"/>
            <family val="2"/>
          </rPr>
          <t>Not available for publication but included in totals where applicable, unless otherwise indicated.</t>
        </r>
      </text>
    </comment>
    <comment ref="D80" authorId="0">
      <text>
        <r>
          <rPr>
            <sz val="8"/>
            <rFont val="arial"/>
            <family val="2"/>
          </rPr>
          <t>Not available for publication but included in totals where applicable, unless otherwise indicated.</t>
        </r>
      </text>
    </comment>
    <comment ref="D81" authorId="0">
      <text>
        <r>
          <rPr>
            <sz val="8"/>
            <rFont val="arial"/>
            <family val="2"/>
          </rPr>
          <t>Not available for publication but included in totals where applicable, unless otherwise indicated.</t>
        </r>
      </text>
    </comment>
    <comment ref="E75" authorId="0">
      <text>
        <r>
          <rPr>
            <sz val="8"/>
            <rFont val="arial"/>
            <family val="2"/>
          </rPr>
          <t>Not available for publication but included in totals where applicable, unless otherwise indicated.</t>
        </r>
      </text>
    </comment>
    <comment ref="E76" authorId="0">
      <text>
        <r>
          <rPr>
            <sz val="8"/>
            <rFont val="arial"/>
            <family val="2"/>
          </rPr>
          <t>Not available for publication but included in totals where applicable, unless otherwise indicated.</t>
        </r>
      </text>
    </comment>
    <comment ref="E77" authorId="0">
      <text>
        <r>
          <rPr>
            <sz val="8"/>
            <rFont val="arial"/>
            <family val="2"/>
          </rPr>
          <t>Not available for publication but included in totals where applicable, unless otherwise indicated.</t>
        </r>
      </text>
    </comment>
    <comment ref="E78" authorId="0">
      <text>
        <r>
          <rPr>
            <sz val="8"/>
            <rFont val="arial"/>
            <family val="2"/>
          </rPr>
          <t>Not available for publication but included in totals where applicable, unless otherwise indicated.</t>
        </r>
      </text>
    </comment>
    <comment ref="E79" authorId="0">
      <text>
        <r>
          <rPr>
            <sz val="8"/>
            <rFont val="arial"/>
            <family val="2"/>
          </rPr>
          <t>Not available for publication but included in totals where applicable, unless otherwise indicated.</t>
        </r>
      </text>
    </comment>
    <comment ref="E80" authorId="0">
      <text>
        <r>
          <rPr>
            <sz val="8"/>
            <rFont val="arial"/>
            <family val="2"/>
          </rPr>
          <t>Not available for publication but included in totals where applicable, unless otherwise indicated.</t>
        </r>
      </text>
    </comment>
    <comment ref="E81" authorId="0">
      <text>
        <r>
          <rPr>
            <sz val="8"/>
            <rFont val="arial"/>
            <family val="2"/>
          </rPr>
          <t>Not available for publication but included in totals where applicable, unless otherwise indicated.</t>
        </r>
      </text>
    </comment>
    <comment ref="F75" authorId="0">
      <text>
        <r>
          <rPr>
            <sz val="8"/>
            <rFont val="arial"/>
            <family val="2"/>
          </rPr>
          <t>Not available for publication but included in totals where applicable, unless otherwise indicated.</t>
        </r>
      </text>
    </comment>
    <comment ref="F76" authorId="0">
      <text>
        <r>
          <rPr>
            <sz val="8"/>
            <rFont val="arial"/>
            <family val="2"/>
          </rPr>
          <t>Not available for publication but included in totals where applicable, unless otherwise indicated.</t>
        </r>
      </text>
    </comment>
    <comment ref="F77" authorId="0">
      <text>
        <r>
          <rPr>
            <sz val="8"/>
            <rFont val="arial"/>
            <family val="2"/>
          </rPr>
          <t>Not available for publication but included in totals where applicable, unless otherwise indicated.</t>
        </r>
      </text>
    </comment>
    <comment ref="F78" authorId="0">
      <text>
        <r>
          <rPr>
            <sz val="8"/>
            <rFont val="arial"/>
            <family val="2"/>
          </rPr>
          <t>Not available for publication but included in totals where applicable, unless otherwise indicated.</t>
        </r>
      </text>
    </comment>
    <comment ref="F79" authorId="0">
      <text>
        <r>
          <rPr>
            <sz val="8"/>
            <rFont val="arial"/>
            <family val="2"/>
          </rPr>
          <t>Not available for publication but included in totals where applicable, unless otherwise indicated.</t>
        </r>
      </text>
    </comment>
    <comment ref="F80" authorId="0">
      <text>
        <r>
          <rPr>
            <sz val="8"/>
            <rFont val="arial"/>
            <family val="2"/>
          </rPr>
          <t>Not available for publication but included in totals where applicable, unless otherwise indicated.</t>
        </r>
      </text>
    </comment>
    <comment ref="F81" authorId="0">
      <text>
        <r>
          <rPr>
            <sz val="8"/>
            <rFont val="arial"/>
            <family val="2"/>
          </rPr>
          <t>Not available for publication but included in totals where applicable, unless otherwise indicated.</t>
        </r>
      </text>
    </comment>
    <comment ref="G75" authorId="0">
      <text>
        <r>
          <rPr>
            <sz val="8"/>
            <rFont val="arial"/>
            <family val="2"/>
          </rPr>
          <t>Not available for publication but included in totals where applicable, unless otherwise indicated.</t>
        </r>
      </text>
    </comment>
    <comment ref="G76" authorId="0">
      <text>
        <r>
          <rPr>
            <sz val="8"/>
            <rFont val="arial"/>
            <family val="2"/>
          </rPr>
          <t>Not available for publication but included in totals where applicable, unless otherwise indicated.</t>
        </r>
      </text>
    </comment>
    <comment ref="G77" authorId="0">
      <text>
        <r>
          <rPr>
            <sz val="8"/>
            <rFont val="arial"/>
            <family val="2"/>
          </rPr>
          <t>Not available for publication but included in totals where applicable, unless otherwise indicated.</t>
        </r>
      </text>
    </comment>
    <comment ref="G78" authorId="0">
      <text>
        <r>
          <rPr>
            <sz val="8"/>
            <rFont val="arial"/>
            <family val="2"/>
          </rPr>
          <t>Not available for publication but included in totals where applicable, unless otherwise indicated.</t>
        </r>
      </text>
    </comment>
    <comment ref="G79" authorId="0">
      <text>
        <r>
          <rPr>
            <sz val="8"/>
            <rFont val="arial"/>
            <family val="2"/>
          </rPr>
          <t>Not available for publication but included in totals where applicable, unless otherwise indicated.</t>
        </r>
      </text>
    </comment>
    <comment ref="G80" authorId="0">
      <text>
        <r>
          <rPr>
            <sz val="8"/>
            <rFont val="arial"/>
            <family val="2"/>
          </rPr>
          <t>Not available for publication but included in totals where applicable, unless otherwise indicated.</t>
        </r>
      </text>
    </comment>
    <comment ref="G81" authorId="0">
      <text>
        <r>
          <rPr>
            <sz val="8"/>
            <rFont val="arial"/>
            <family val="2"/>
          </rPr>
          <t>Not available for publication but included in totals where applicable, unless otherwise indicated.</t>
        </r>
      </text>
    </comment>
    <comment ref="H77" authorId="0">
      <text>
        <r>
          <rPr>
            <sz val="8"/>
            <rFont val="arial"/>
            <family val="2"/>
          </rPr>
          <t>Not available for publication but included in totals where applicable, unless otherwise indicated.</t>
        </r>
      </text>
    </comment>
    <comment ref="H78" authorId="0">
      <text>
        <r>
          <rPr>
            <sz val="8"/>
            <rFont val="arial"/>
            <family val="2"/>
          </rPr>
          <t>Not available for publication but included in totals where applicable, unless otherwise indicated.</t>
        </r>
      </text>
    </comment>
    <comment ref="H79" authorId="0">
      <text>
        <r>
          <rPr>
            <sz val="8"/>
            <rFont val="arial"/>
            <family val="2"/>
          </rPr>
          <t>Not available for publication but included in totals where applicable, unless otherwise indicated.</t>
        </r>
      </text>
    </comment>
    <comment ref="H80" authorId="0">
      <text>
        <r>
          <rPr>
            <sz val="8"/>
            <rFont val="arial"/>
            <family val="2"/>
          </rPr>
          <t>Not available for publication but included in totals where applicable, unless otherwise indicated.</t>
        </r>
      </text>
    </comment>
    <comment ref="H81" authorId="0">
      <text>
        <r>
          <rPr>
            <sz val="8"/>
            <rFont val="arial"/>
            <family val="2"/>
          </rPr>
          <t>Not available for publication but included in totals where applicable, unless otherwise indicated.</t>
        </r>
      </text>
    </comment>
    <comment ref="I77" authorId="0">
      <text>
        <r>
          <rPr>
            <sz val="8"/>
            <rFont val="arial"/>
            <family val="2"/>
          </rPr>
          <t>Not available for publication but included in totals where applicable, unless otherwise indicated.</t>
        </r>
      </text>
    </comment>
    <comment ref="I78" authorId="0">
      <text>
        <r>
          <rPr>
            <sz val="8"/>
            <rFont val="arial"/>
            <family val="2"/>
          </rPr>
          <t>Not available for publication but included in totals where applicable, unless otherwise indicated.</t>
        </r>
      </text>
    </comment>
    <comment ref="I79" authorId="0">
      <text>
        <r>
          <rPr>
            <sz val="8"/>
            <rFont val="arial"/>
            <family val="2"/>
          </rPr>
          <t>Not available for publication but included in totals where applicable, unless otherwise indicated.</t>
        </r>
      </text>
    </comment>
    <comment ref="I80" authorId="0">
      <text>
        <r>
          <rPr>
            <sz val="8"/>
            <rFont val="arial"/>
            <family val="2"/>
          </rPr>
          <t>Not available for publication but included in totals where applicable, unless otherwise indicated.</t>
        </r>
      </text>
    </comment>
    <comment ref="I81" authorId="0">
      <text>
        <r>
          <rPr>
            <sz val="8"/>
            <rFont val="arial"/>
            <family val="2"/>
          </rPr>
          <t>Not available for publication but included in totals where applicable, unless otherwise indicated.</t>
        </r>
      </text>
    </comment>
    <comment ref="J77" authorId="0">
      <text>
        <r>
          <rPr>
            <sz val="8"/>
            <rFont val="arial"/>
            <family val="2"/>
          </rPr>
          <t>Not available for publication but included in totals where applicable, unless otherwise indicated.</t>
        </r>
      </text>
    </comment>
    <comment ref="J78" authorId="0">
      <text>
        <r>
          <rPr>
            <sz val="8"/>
            <rFont val="arial"/>
            <family val="2"/>
          </rPr>
          <t>Not available for publication but included in totals where applicable, unless otherwise indicated.</t>
        </r>
      </text>
    </comment>
    <comment ref="J79" authorId="0">
      <text>
        <r>
          <rPr>
            <sz val="8"/>
            <rFont val="arial"/>
            <family val="2"/>
          </rPr>
          <t>Not available for publication but included in totals where applicable, unless otherwise indicated.</t>
        </r>
      </text>
    </comment>
    <comment ref="J80" authorId="0">
      <text>
        <r>
          <rPr>
            <sz val="8"/>
            <rFont val="arial"/>
            <family val="2"/>
          </rPr>
          <t>Not available for publication but included in totals where applicable, unless otherwise indicated.</t>
        </r>
      </text>
    </comment>
    <comment ref="J81" authorId="0">
      <text>
        <r>
          <rPr>
            <sz val="8"/>
            <rFont val="arial"/>
            <family val="2"/>
          </rPr>
          <t>Not available for publication but included in totals where applicable, unless otherwise indicated.</t>
        </r>
      </text>
    </comment>
    <comment ref="K75" authorId="0">
      <text>
        <r>
          <rPr>
            <sz val="8"/>
            <rFont val="arial"/>
            <family val="2"/>
          </rPr>
          <t>Not available for publication but included in totals where applicable, unless otherwise indicated.</t>
        </r>
      </text>
    </comment>
    <comment ref="K76" authorId="0">
      <text>
        <r>
          <rPr>
            <sz val="8"/>
            <rFont val="arial"/>
            <family val="2"/>
          </rPr>
          <t>Not available for publication but included in totals where applicable, unless otherwise indicated.</t>
        </r>
      </text>
    </comment>
    <comment ref="K77" authorId="0">
      <text>
        <r>
          <rPr>
            <sz val="8"/>
            <rFont val="arial"/>
            <family val="2"/>
          </rPr>
          <t>Not available for publication but included in totals where applicable, unless otherwise indicated.</t>
        </r>
      </text>
    </comment>
    <comment ref="K78" authorId="0">
      <text>
        <r>
          <rPr>
            <sz val="8"/>
            <rFont val="arial"/>
            <family val="2"/>
          </rPr>
          <t>Not available for publication but included in totals where applicable, unless otherwise indicated.</t>
        </r>
      </text>
    </comment>
    <comment ref="K79" authorId="0">
      <text>
        <r>
          <rPr>
            <sz val="8"/>
            <rFont val="arial"/>
            <family val="2"/>
          </rPr>
          <t>Not available for publication but included in totals where applicable, unless otherwise indicated.</t>
        </r>
      </text>
    </comment>
    <comment ref="K80" authorId="0">
      <text>
        <r>
          <rPr>
            <sz val="8"/>
            <rFont val="arial"/>
            <family val="2"/>
          </rPr>
          <t>Not available for publication but included in totals where applicable, unless otherwise indicated.</t>
        </r>
      </text>
    </comment>
    <comment ref="K81" authorId="0">
      <text>
        <r>
          <rPr>
            <sz val="8"/>
            <rFont val="arial"/>
            <family val="2"/>
          </rPr>
          <t>Not available for publication but included in totals where applicable, unless otherwise indicated.</t>
        </r>
      </text>
    </comment>
    <comment ref="L75" authorId="0">
      <text>
        <r>
          <rPr>
            <sz val="8"/>
            <rFont val="arial"/>
            <family val="2"/>
          </rPr>
          <t>Not available for publication but included in totals where applicable, unless otherwise indicated.</t>
        </r>
      </text>
    </comment>
    <comment ref="L76" authorId="0">
      <text>
        <r>
          <rPr>
            <sz val="8"/>
            <rFont val="arial"/>
            <family val="2"/>
          </rPr>
          <t>Not available for publication but included in totals where applicable, unless otherwise indicated.</t>
        </r>
      </text>
    </comment>
    <comment ref="L77" authorId="0">
      <text>
        <r>
          <rPr>
            <sz val="8"/>
            <rFont val="arial"/>
            <family val="2"/>
          </rPr>
          <t>Not available for publication but included in totals where applicable, unless otherwise indicated.</t>
        </r>
      </text>
    </comment>
    <comment ref="L78" authorId="0">
      <text>
        <r>
          <rPr>
            <sz val="8"/>
            <rFont val="arial"/>
            <family val="2"/>
          </rPr>
          <t>Not available for publication but included in totals where applicable, unless otherwise indicated.</t>
        </r>
      </text>
    </comment>
    <comment ref="L79" authorId="0">
      <text>
        <r>
          <rPr>
            <sz val="8"/>
            <rFont val="arial"/>
            <family val="2"/>
          </rPr>
          <t>Not available for publication but included in totals where applicable, unless otherwise indicated.</t>
        </r>
      </text>
    </comment>
    <comment ref="L80" authorId="0">
      <text>
        <r>
          <rPr>
            <sz val="8"/>
            <rFont val="arial"/>
            <family val="2"/>
          </rPr>
          <t>Not available for publication but included in totals where applicable, unless otherwise indicated.</t>
        </r>
      </text>
    </comment>
    <comment ref="L81" authorId="0">
      <text>
        <r>
          <rPr>
            <sz val="8"/>
            <rFont val="arial"/>
            <family val="2"/>
          </rPr>
          <t>Not available for publication but included in totals where applicable, unless otherwise indicated.</t>
        </r>
      </text>
    </comment>
    <comment ref="M75" authorId="0">
      <text>
        <r>
          <rPr>
            <sz val="8"/>
            <rFont val="arial"/>
            <family val="2"/>
          </rPr>
          <t>Not available for publication but included in totals where applicable, unless otherwise indicated.</t>
        </r>
      </text>
    </comment>
    <comment ref="M76" authorId="0">
      <text>
        <r>
          <rPr>
            <sz val="8"/>
            <rFont val="arial"/>
            <family val="2"/>
          </rPr>
          <t>Not available for publication but included in totals where applicable, unless otherwise indicated.</t>
        </r>
      </text>
    </comment>
    <comment ref="M77" authorId="0">
      <text>
        <r>
          <rPr>
            <sz val="8"/>
            <rFont val="arial"/>
            <family val="2"/>
          </rPr>
          <t>Not available for publication but included in totals where applicable, unless otherwise indicated.</t>
        </r>
      </text>
    </comment>
    <comment ref="M78" authorId="0">
      <text>
        <r>
          <rPr>
            <sz val="8"/>
            <rFont val="arial"/>
            <family val="2"/>
          </rPr>
          <t>Not available for publication but included in totals where applicable, unless otherwise indicated.</t>
        </r>
      </text>
    </comment>
    <comment ref="M79" authorId="0">
      <text>
        <r>
          <rPr>
            <sz val="8"/>
            <rFont val="arial"/>
            <family val="2"/>
          </rPr>
          <t>Not available for publication but included in totals where applicable, unless otherwise indicated.</t>
        </r>
      </text>
    </comment>
    <comment ref="M80" authorId="0">
      <text>
        <r>
          <rPr>
            <sz val="8"/>
            <rFont val="arial"/>
            <family val="2"/>
          </rPr>
          <t>Not available for publication but included in totals where applicable, unless otherwise indicated.</t>
        </r>
      </text>
    </comment>
    <comment ref="M81" authorId="0">
      <text>
        <r>
          <rPr>
            <sz val="8"/>
            <rFont val="arial"/>
            <family val="2"/>
          </rPr>
          <t>Not available for publication but included in totals where applicable, unless otherwise indicated.</t>
        </r>
      </text>
    </comment>
    <comment ref="N77" authorId="0">
      <text>
        <r>
          <rPr>
            <sz val="8"/>
            <rFont val="arial"/>
            <family val="2"/>
          </rPr>
          <t>Not available for publication but included in totals where applicable, unless otherwise indicated.</t>
        </r>
      </text>
    </comment>
    <comment ref="N78" authorId="0">
      <text>
        <r>
          <rPr>
            <sz val="8"/>
            <rFont val="arial"/>
            <family val="2"/>
          </rPr>
          <t>Not available for publication but included in totals where applicable, unless otherwise indicated.</t>
        </r>
      </text>
    </comment>
    <comment ref="N79" authorId="0">
      <text>
        <r>
          <rPr>
            <sz val="8"/>
            <rFont val="arial"/>
            <family val="2"/>
          </rPr>
          <t>Not available for publication but included in totals where applicable, unless otherwise indicated.</t>
        </r>
      </text>
    </comment>
    <comment ref="N80" authorId="0">
      <text>
        <r>
          <rPr>
            <sz val="8"/>
            <rFont val="arial"/>
            <family val="2"/>
          </rPr>
          <t>Not available for publication but included in totals where applicable, unless otherwise indicated.</t>
        </r>
      </text>
    </comment>
    <comment ref="N81" authorId="0">
      <text>
        <r>
          <rPr>
            <sz val="8"/>
            <rFont val="arial"/>
            <family val="2"/>
          </rPr>
          <t>Not available for publication but included in totals where applicable, unless otherwise indicated.</t>
        </r>
      </text>
    </comment>
    <comment ref="O77" authorId="0">
      <text>
        <r>
          <rPr>
            <sz val="8"/>
            <rFont val="arial"/>
            <family val="2"/>
          </rPr>
          <t>Not available for publication but included in totals where applicable, unless otherwise indicated.</t>
        </r>
      </text>
    </comment>
    <comment ref="O78" authorId="0">
      <text>
        <r>
          <rPr>
            <sz val="8"/>
            <rFont val="arial"/>
            <family val="2"/>
          </rPr>
          <t>Not available for publication but included in totals where applicable, unless otherwise indicated.</t>
        </r>
      </text>
    </comment>
    <comment ref="O79" authorId="0">
      <text>
        <r>
          <rPr>
            <sz val="8"/>
            <rFont val="arial"/>
            <family val="2"/>
          </rPr>
          <t>Not available for publication but included in totals where applicable, unless otherwise indicated.</t>
        </r>
      </text>
    </comment>
    <comment ref="O80" authorId="0">
      <text>
        <r>
          <rPr>
            <sz val="8"/>
            <rFont val="arial"/>
            <family val="2"/>
          </rPr>
          <t>Not available for publication but included in totals where applicable, unless otherwise indicated.</t>
        </r>
      </text>
    </comment>
    <comment ref="O81" authorId="0">
      <text>
        <r>
          <rPr>
            <sz val="8"/>
            <rFont val="arial"/>
            <family val="2"/>
          </rPr>
          <t>Not available for publication but included in totals where applicable, unless otherwise indicated.</t>
        </r>
      </text>
    </comment>
    <comment ref="P77" authorId="0">
      <text>
        <r>
          <rPr>
            <sz val="8"/>
            <rFont val="arial"/>
            <family val="2"/>
          </rPr>
          <t>Not available for publication but included in totals where applicable, unless otherwise indicated.</t>
        </r>
      </text>
    </comment>
    <comment ref="P78" authorId="0">
      <text>
        <r>
          <rPr>
            <sz val="8"/>
            <rFont val="arial"/>
            <family val="2"/>
          </rPr>
          <t>Not available for publication but included in totals where applicable, unless otherwise indicated.</t>
        </r>
      </text>
    </comment>
    <comment ref="P79" authorId="0">
      <text>
        <r>
          <rPr>
            <sz val="8"/>
            <rFont val="arial"/>
            <family val="2"/>
          </rPr>
          <t>Not available for publication but included in totals where applicable, unless otherwise indicated.</t>
        </r>
      </text>
    </comment>
    <comment ref="P80" authorId="0">
      <text>
        <r>
          <rPr>
            <sz val="8"/>
            <rFont val="arial"/>
            <family val="2"/>
          </rPr>
          <t>Not available for publication but included in totals where applicable, unless otherwise indicated.</t>
        </r>
      </text>
    </comment>
    <comment ref="P81" authorId="0">
      <text>
        <r>
          <rPr>
            <sz val="8"/>
            <rFont val="arial"/>
            <family val="2"/>
          </rPr>
          <t>Not available for publication but included in totals where applicable, unless otherwise indicated.</t>
        </r>
      </text>
    </comment>
    <comment ref="K48" authorId="0">
      <text>
        <r>
          <rPr>
            <sz val="8"/>
            <rFont val="arial"/>
            <family val="2"/>
          </rPr>
          <t>Not available for publication but included in totals where applicable, unless otherwise indicated.</t>
        </r>
      </text>
    </comment>
    <comment ref="K49" authorId="0">
      <text>
        <r>
          <rPr>
            <sz val="8"/>
            <rFont val="arial"/>
            <family val="2"/>
          </rPr>
          <t>Not available for publication but included in totals where applicable, unless otherwise indicated.</t>
        </r>
      </text>
    </comment>
    <comment ref="K50" authorId="0">
      <text>
        <r>
          <rPr>
            <sz val="8"/>
            <rFont val="arial"/>
            <family val="2"/>
          </rPr>
          <t>Not available for publication but included in totals where applicable, unless otherwise indicated.</t>
        </r>
      </text>
    </comment>
    <comment ref="L48" authorId="0">
      <text>
        <r>
          <rPr>
            <sz val="8"/>
            <rFont val="arial"/>
            <family val="2"/>
          </rPr>
          <t>Not available for publication but included in totals where applicable, unless otherwise indicated.</t>
        </r>
      </text>
    </comment>
    <comment ref="L49" authorId="0">
      <text>
        <r>
          <rPr>
            <sz val="8"/>
            <rFont val="arial"/>
            <family val="2"/>
          </rPr>
          <t>Not available for publication but included in totals where applicable, unless otherwise indicated.</t>
        </r>
      </text>
    </comment>
    <comment ref="L50" authorId="0">
      <text>
        <r>
          <rPr>
            <sz val="8"/>
            <rFont val="arial"/>
            <family val="2"/>
          </rPr>
          <t>Not available for publication but included in totals where applicable, unless otherwise indicated.</t>
        </r>
      </text>
    </comment>
    <comment ref="M48" authorId="0">
      <text>
        <r>
          <rPr>
            <sz val="8"/>
            <rFont val="arial"/>
            <family val="2"/>
          </rPr>
          <t>Not available for publication but included in totals where applicable, unless otherwise indicated.</t>
        </r>
      </text>
    </comment>
    <comment ref="M49" authorId="0">
      <text>
        <r>
          <rPr>
            <sz val="8"/>
            <rFont val="arial"/>
            <family val="2"/>
          </rPr>
          <t>Not available for publication but included in totals where applicable, unless otherwise indicated.</t>
        </r>
      </text>
    </comment>
    <comment ref="M50" authorId="0">
      <text>
        <r>
          <rPr>
            <sz val="8"/>
            <rFont val="arial"/>
            <family val="2"/>
          </rPr>
          <t>Not available for publication but included in totals where applicable, unless otherwise indicated.</t>
        </r>
      </text>
    </comment>
  </commentList>
</comments>
</file>

<file path=xl/comments18.xml><?xml version="1.0" encoding="utf-8"?>
<comments xmlns="http://schemas.openxmlformats.org/spreadsheetml/2006/main">
  <authors>
    <author>Author</author>
  </authors>
  <commentList>
    <comment ref="H13" authorId="0">
      <text>
        <r>
          <rPr>
            <sz val="8"/>
            <rFont val="arial"/>
            <family val="2"/>
          </rPr>
          <t>Not available for publication but included in totals where applicable, unless otherwise indicated.</t>
        </r>
      </text>
    </comment>
    <comment ref="I13" authorId="0">
      <text>
        <r>
          <rPr>
            <sz val="8"/>
            <rFont val="arial"/>
            <family val="2"/>
          </rPr>
          <t>Not available for publication but included in totals where applicable, unless otherwise indicated.</t>
        </r>
      </text>
    </comment>
    <comment ref="J13" authorId="0">
      <text>
        <r>
          <rPr>
            <sz val="8"/>
            <rFont val="arial"/>
            <family val="2"/>
          </rPr>
          <t>Not available for publication but included in totals where applicable, unless otherwise indicated.</t>
        </r>
      </text>
    </comment>
    <comment ref="K13" authorId="0">
      <text>
        <r>
          <rPr>
            <sz val="8"/>
            <rFont val="arial"/>
            <family val="2"/>
          </rPr>
          <t>Not available for publication but included in totals where applicable, unless otherwise indicated.</t>
        </r>
      </text>
    </comment>
    <comment ref="L13" authorId="0">
      <text>
        <r>
          <rPr>
            <sz val="8"/>
            <rFont val="arial"/>
            <family val="2"/>
          </rPr>
          <t>Not available for publication but included in totals where applicable, unless otherwise indicated.</t>
        </r>
      </text>
    </comment>
    <comment ref="M13" authorId="0">
      <text>
        <r>
          <rPr>
            <sz val="8"/>
            <rFont val="arial"/>
            <family val="2"/>
          </rPr>
          <t>Not available for publication but included in totals where applicable, unless otherwise indicated.</t>
        </r>
      </text>
    </comment>
  </commentList>
</comments>
</file>

<file path=xl/comments20.xml><?xml version="1.0" encoding="utf-8"?>
<comments xmlns="http://schemas.openxmlformats.org/spreadsheetml/2006/main">
  <authors>
    <author>Author</author>
  </authors>
  <commentList>
    <comment ref="E24" authorId="0">
      <text>
        <r>
          <rPr>
            <sz val="8"/>
            <rFont val="arial"/>
            <family val="2"/>
          </rPr>
          <t>Not available for publication but included in totals where applicable, unless otherwise indicated.</t>
        </r>
      </text>
    </comment>
    <comment ref="F24" authorId="0">
      <text>
        <r>
          <rPr>
            <sz val="8"/>
            <rFont val="arial"/>
            <family val="2"/>
          </rPr>
          <t>Not available for publication but included in totals where applicable, unless otherwise indicated.</t>
        </r>
      </text>
    </comment>
    <comment ref="G24" authorId="0">
      <text>
        <r>
          <rPr>
            <sz val="8"/>
            <rFont val="arial"/>
            <family val="2"/>
          </rPr>
          <t>Not available for publication but included in totals where applicable, unless otherwise indicated.</t>
        </r>
      </text>
    </comment>
  </commentList>
</comments>
</file>

<file path=xl/comments23.xml><?xml version="1.0" encoding="utf-8"?>
<comments xmlns="http://schemas.openxmlformats.org/spreadsheetml/2006/main">
  <authors>
    <author>Author</author>
  </authors>
  <commentList>
    <comment ref="K58" authorId="0">
      <text>
        <r>
          <rPr>
            <sz val="8"/>
            <rFont val="arial"/>
            <family val="2"/>
          </rPr>
          <t>Not available for publication but included in totals where applicable, unless otherwise indicated.</t>
        </r>
      </text>
    </comment>
    <comment ref="L58" authorId="0">
      <text>
        <r>
          <rPr>
            <sz val="8"/>
            <rFont val="arial"/>
            <family val="2"/>
          </rPr>
          <t>Not available for publication but included in totals where applicable, unless otherwise indicated.</t>
        </r>
      </text>
    </comment>
    <comment ref="M58" authorId="0">
      <text>
        <r>
          <rPr>
            <sz val="8"/>
            <rFont val="arial"/>
            <family val="2"/>
          </rPr>
          <t>Not available for publication but included in totals where applicable, unless otherwise indicated.</t>
        </r>
      </text>
    </comment>
    <comment ref="K59" authorId="0">
      <text>
        <r>
          <rPr>
            <sz val="8"/>
            <rFont val="arial"/>
            <family val="2"/>
          </rPr>
          <t>Not available for publication but included in totals where applicable, unless otherwise indicated.</t>
        </r>
      </text>
    </comment>
    <comment ref="L59" authorId="0">
      <text>
        <r>
          <rPr>
            <sz val="8"/>
            <rFont val="arial"/>
            <family val="2"/>
          </rPr>
          <t>Not available for publication but included in totals where applicable, unless otherwise indicated.</t>
        </r>
      </text>
    </comment>
    <comment ref="M59" authorId="0">
      <text>
        <r>
          <rPr>
            <sz val="8"/>
            <rFont val="arial"/>
            <family val="2"/>
          </rPr>
          <t>Not available for publication but included in totals where applicable, unless otherwise indicated.</t>
        </r>
      </text>
    </comment>
  </commentList>
</comments>
</file>

<file path=xl/comments25.xml><?xml version="1.0" encoding="utf-8"?>
<comments xmlns="http://schemas.openxmlformats.org/spreadsheetml/2006/main">
  <authors>
    <author>Author</author>
  </authors>
  <commentList>
    <comment ref="B95" authorId="0">
      <text>
        <r>
          <rPr>
            <sz val="8"/>
            <rFont val="arial"/>
            <family val="2"/>
          </rPr>
          <t>Not applicable.</t>
        </r>
      </text>
    </comment>
    <comment ref="B27" authorId="0">
      <text>
        <r>
          <rPr>
            <sz val="8"/>
            <rFont val="arial"/>
            <family val="2"/>
          </rPr>
          <t>Not applicable.</t>
        </r>
      </text>
    </comment>
    <comment ref="B44" authorId="0">
      <text>
        <r>
          <rPr>
            <sz val="8"/>
            <rFont val="arial"/>
            <family val="2"/>
          </rPr>
          <t>Not applicable.</t>
        </r>
      </text>
    </comment>
    <comment ref="B61" authorId="0">
      <text>
        <r>
          <rPr>
            <sz val="8"/>
            <rFont val="arial"/>
            <family val="2"/>
          </rPr>
          <t>Not applicable.</t>
        </r>
      </text>
    </comment>
    <comment ref="B78" authorId="0">
      <text>
        <r>
          <rPr>
            <sz val="8"/>
            <rFont val="arial"/>
            <family val="2"/>
          </rPr>
          <t>Not applicable.</t>
        </r>
      </text>
    </comment>
  </commentList>
</comments>
</file>

<file path=xl/comments3.xml><?xml version="1.0" encoding="utf-8"?>
<comments xmlns="http://schemas.openxmlformats.org/spreadsheetml/2006/main">
  <authors>
    <author>Author</author>
  </authors>
  <commentList>
    <comment ref="K39" authorId="0">
      <text>
        <r>
          <rPr>
            <sz val="8"/>
            <rFont val="arial"/>
            <family val="2"/>
          </rPr>
          <t>Not available for publication but included in totals where applicable, unless otherwise indicated.</t>
        </r>
      </text>
    </comment>
    <comment ref="L39" authorId="0">
      <text>
        <r>
          <rPr>
            <sz val="8"/>
            <rFont val="arial"/>
            <family val="2"/>
          </rPr>
          <t>Not available for publication but included in totals where applicable, unless otherwise indicated.</t>
        </r>
      </text>
    </comment>
    <comment ref="M39" authorId="0">
      <text>
        <r>
          <rPr>
            <sz val="8"/>
            <rFont val="arial"/>
            <family val="2"/>
          </rPr>
          <t>Not available for publication but included in totals where applicable, unless otherwise indicated.</t>
        </r>
      </text>
    </comment>
    <comment ref="K46" authorId="0">
      <text>
        <r>
          <rPr>
            <sz val="8"/>
            <rFont val="arial"/>
            <family val="2"/>
          </rPr>
          <t>Not available for publication but included in totals where applicable, unless otherwise indicated.</t>
        </r>
      </text>
    </comment>
    <comment ref="L46" authorId="0">
      <text>
        <r>
          <rPr>
            <sz val="8"/>
            <rFont val="arial"/>
            <family val="2"/>
          </rPr>
          <t>Not available for publication but included in totals where applicable, unless otherwise indicated.</t>
        </r>
      </text>
    </comment>
    <comment ref="M46" authorId="0">
      <text>
        <r>
          <rPr>
            <sz val="8"/>
            <rFont val="arial"/>
            <family val="2"/>
          </rPr>
          <t>Not available for publication but included in totals where applicable, unless otherwise indicated.</t>
        </r>
      </text>
    </comment>
    <comment ref="E46" authorId="0">
      <text>
        <r>
          <rPr>
            <sz val="8"/>
            <rFont val="arial"/>
            <family val="2"/>
          </rPr>
          <t>Not available for publication but included in totals where applicable, unless otherwise indicated.</t>
        </r>
      </text>
    </comment>
    <comment ref="F46" authorId="0">
      <text>
        <r>
          <rPr>
            <sz val="8"/>
            <rFont val="arial"/>
            <family val="2"/>
          </rPr>
          <t>Not available for publication but included in totals where applicable, unless otherwise indicated.</t>
        </r>
      </text>
    </comment>
    <comment ref="G46" authorId="0">
      <text>
        <r>
          <rPr>
            <sz val="8"/>
            <rFont val="arial"/>
            <family val="2"/>
          </rPr>
          <t>Not available for publication but included in totals where applicable, unless otherwise indicated.</t>
        </r>
      </text>
    </comment>
  </commentList>
</comments>
</file>

<file path=xl/sharedStrings.xml><?xml version="1.0" encoding="utf-8"?>
<sst xmlns="http://schemas.openxmlformats.org/spreadsheetml/2006/main" count="1992" uniqueCount="303">
  <si>
    <t>Persons</t>
  </si>
  <si>
    <t>Skilled</t>
  </si>
  <si>
    <t>Family</t>
  </si>
  <si>
    <t>Humanitarian</t>
  </si>
  <si>
    <t>Total</t>
  </si>
  <si>
    <t>Primary Applicant</t>
  </si>
  <si>
    <t>Secondary applicant</t>
  </si>
  <si>
    <t>Born elsewhere</t>
  </si>
  <si>
    <t>Country of birth</t>
  </si>
  <si>
    <t>Managers</t>
  </si>
  <si>
    <t>Professionals</t>
  </si>
  <si>
    <t>Technicians and Trades Workers</t>
  </si>
  <si>
    <t>Community and Personal Service Workers</t>
  </si>
  <si>
    <t>Clerical and Administrative Workers</t>
  </si>
  <si>
    <t>Sales Workers</t>
  </si>
  <si>
    <t>Machinery Operators and Drivers</t>
  </si>
  <si>
    <t>Labourers</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</si>
  <si>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</si>
  <si>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</si>
  <si>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</si>
  <si>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</si>
  <si>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</si>
  <si>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</si>
  <si>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</si>
  <si>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</si>
  <si>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</si>
  <si>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</si>
  <si>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</si>
  <si>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</si>
  <si>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</si>
  <si>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</si>
  <si>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</si>
  <si>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</si>
  <si>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</si>
  <si>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</si>
  <si>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</si>
  <si>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25–34 years</t>
  </si>
  <si>
    <t>35–44 years</t>
  </si>
  <si>
    <t>45–54 years</t>
  </si>
  <si>
    <t>Primary applicant</t>
  </si>
  <si>
    <t>Total (a)</t>
  </si>
  <si>
    <t>Onshore applicant</t>
  </si>
  <si>
    <t>Offshore applicant</t>
  </si>
  <si>
    <t>Males</t>
  </si>
  <si>
    <t>Females</t>
  </si>
  <si>
    <t>Total (d)</t>
  </si>
  <si>
    <t>New South Wales</t>
  </si>
  <si>
    <t>Queensland</t>
  </si>
  <si>
    <t>South Australia</t>
  </si>
  <si>
    <t>Western Australia</t>
  </si>
  <si>
    <t>Tasmania</t>
  </si>
  <si>
    <t>Northern Territory</t>
  </si>
  <si>
    <t>Australian Capital Territory</t>
  </si>
  <si>
    <t xml:space="preserve">Secondary applicant </t>
  </si>
  <si>
    <t>18–24 years</t>
  </si>
  <si>
    <t>55 years and over</t>
  </si>
  <si>
    <t>Total income</t>
  </si>
  <si>
    <t>No.</t>
  </si>
  <si>
    <t>$'000</t>
  </si>
  <si>
    <t>$</t>
  </si>
  <si>
    <t>The following items from the Tax Return are included as Wages and salaries income:</t>
  </si>
  <si>
    <t>The following items from the Tax Return are included as Own unincorporated business income:</t>
  </si>
  <si>
    <t>The following items from the Tax Return are included as Investment income:</t>
  </si>
  <si>
    <t>The following items from the Tax Return are included as Superannuation and annuities income:</t>
  </si>
  <si>
    <t>The following items from the Tax Return are included as Other income:</t>
  </si>
  <si>
    <t>1. Salary or Wages</t>
  </si>
  <si>
    <t>2. Allowances, earnings, tips, directors's fees, etc</t>
  </si>
  <si>
    <t>3. Employer lump sum payments</t>
  </si>
  <si>
    <t>4. Employment termination payments</t>
  </si>
  <si>
    <t>5. Attributed personal services income</t>
  </si>
  <si>
    <t>6. Employee share schemes</t>
  </si>
  <si>
    <t>1. Net business income - primary production</t>
  </si>
  <si>
    <t>2. Net business income - non-primary production</t>
  </si>
  <si>
    <t>3. Distribution from partnerships - primary production</t>
  </si>
  <si>
    <t>4. Distribution from partnerships - non-primary production</t>
  </si>
  <si>
    <t>5. Distribution from trusts - primary production</t>
  </si>
  <si>
    <t>6. Net personal services income</t>
  </si>
  <si>
    <t>1. Gross Interest</t>
  </si>
  <si>
    <t>2. Net rent</t>
  </si>
  <si>
    <t>3. Dividends franked amount</t>
  </si>
  <si>
    <t>4. Dividends unfranked amount</t>
  </si>
  <si>
    <t>5. Dividends franking credit</t>
  </si>
  <si>
    <t>1. Australian annuities and superannuation income streams</t>
  </si>
  <si>
    <t>1. Controlled foreign company income</t>
  </si>
  <si>
    <t>2. Transfer or trust income</t>
  </si>
  <si>
    <t>3. Foreign salary/pension income</t>
  </si>
  <si>
    <t>4. Other net foreign source income</t>
  </si>
  <si>
    <t>5. Other income</t>
  </si>
  <si>
    <t>Where an employee has held more than one job in the financial year, they may have more than one ABN record.</t>
  </si>
  <si>
    <t>Employee income</t>
  </si>
  <si>
    <t>Linked migrant taxpayer population</t>
  </si>
  <si>
    <t>Own unincorporated business income</t>
  </si>
  <si>
    <t>Contents</t>
  </si>
  <si>
    <t>Tables</t>
  </si>
  <si>
    <t>Inquiries</t>
  </si>
  <si>
    <t>Further information about these and related statistics is available from the ABS web site www.abs.gov.au, or contact the National Information and Referral Service on 1300 135 070.</t>
  </si>
  <si>
    <t>1351.0.55.051 - Research paper: Feasibility Study of Linking Migrant Settlement Records to Personal Income Tax Data, Aug 2014</t>
  </si>
  <si>
    <t xml:space="preserve">Further information </t>
  </si>
  <si>
    <t>From 1 July 2007, people aged 60 years and over who receive superannuation income in the form of a lump sum or income stream (such as a pension) from a taxed source, will receive that income tax free. Therefore, if a person has no other income, or their total income is below the tax-free threshold, or any tax payable is mitigated by a tax offset (such as Senior Australian Tax Offset), then this person will not be required to lodge a tax return.</t>
  </si>
  <si>
    <t>NOTE: A change to legislation relating to superannuation, taking effect from 1 July 2007</t>
  </si>
  <si>
    <t>Median income</t>
  </si>
  <si>
    <t>Total (c)</t>
  </si>
  <si>
    <t>Median employee income</t>
  </si>
  <si>
    <t>Total taxable income</t>
  </si>
  <si>
    <t>Median taxable income</t>
  </si>
  <si>
    <t>Migrant taxpayers</t>
  </si>
  <si>
    <t>An individual's record from the Australian Taxation Office's (ATO) Individual Income Tax Return Database.</t>
  </si>
  <si>
    <t>An ABN record exists for each employer-submitted Pay-As-You-Go (PAYG) form that a employer has submitted for an employee in the financial year.</t>
  </si>
  <si>
    <t>Taxpayer record</t>
  </si>
  <si>
    <t>Investment income</t>
  </si>
  <si>
    <t>Superannuation and annuities income</t>
  </si>
  <si>
    <t>Other income</t>
  </si>
  <si>
    <t>Industry</t>
  </si>
  <si>
    <t>Total (b)</t>
  </si>
  <si>
    <t>Linked migrant taxpayer record</t>
  </si>
  <si>
    <t>Data for superannuation and annuiities are understated.</t>
  </si>
  <si>
    <t>Investment</t>
  </si>
  <si>
    <t>Visa stream (permanent)</t>
  </si>
  <si>
    <t>The permanent or provisional/temporary visa held by a migrant. Categories by type of visa stream are:</t>
  </si>
  <si>
    <r>
      <rPr>
        <b/>
        <sz val="8"/>
        <rFont val="Arial"/>
        <family val="2"/>
      </rPr>
      <t>Skilled</t>
    </r>
    <r>
      <rPr>
        <sz val="8"/>
        <rFont val="Arial"/>
        <family val="2"/>
      </rPr>
      <t xml:space="preserve"> - Skilled migrants are selected on the basis of their age, skills and their ability to quickly make a contribution to the Australian economy. Includes Independent, Australian sponsored, Employer/State sponsored and Business skills visas</t>
    </r>
  </si>
  <si>
    <r>
      <rPr>
        <b/>
        <sz val="8"/>
        <rFont val="Arial"/>
        <family val="2"/>
      </rPr>
      <t>Family</t>
    </r>
    <r>
      <rPr>
        <sz val="8"/>
        <rFont val="Arial"/>
        <family val="2"/>
      </rPr>
      <t xml:space="preserve"> - Includes partner, child and parent visas</t>
    </r>
  </si>
  <si>
    <r>
      <rPr>
        <b/>
        <sz val="8"/>
        <rFont val="Arial"/>
        <family val="2"/>
      </rPr>
      <t>Humanitarian</t>
    </r>
    <r>
      <rPr>
        <sz val="8"/>
        <rFont val="Arial"/>
        <family val="2"/>
      </rPr>
      <t xml:space="preserve"> - Includes humanitarian and refugee visa</t>
    </r>
  </si>
  <si>
    <t>Comparability with other data</t>
  </si>
  <si>
    <t>Notes</t>
  </si>
  <si>
    <t>Total employee income</t>
  </si>
  <si>
    <t>NOTE: Cells in this table have been randomly adjusted to avoid the release of confidential data.  Discrepancies may occur between sums of the component items and totals.</t>
  </si>
  <si>
    <t>Migrants, Sources of total income, By Location, Applicant status and Visa stream</t>
  </si>
  <si>
    <t>Migrants, Sources of total income, By Sex and Age group–Family visas</t>
  </si>
  <si>
    <t>Migrants, Sources of total income, By Sex and Age group–Humanitarian visas</t>
  </si>
  <si>
    <t>Migrants, Sources of total income, By Sex and Age group</t>
  </si>
  <si>
    <t>Migrants, Sources of total income, By Visa stream and Period of residence in Australia</t>
  </si>
  <si>
    <t>Migrants, Sources of total income, By Sex and Age group–Skilled visas</t>
  </si>
  <si>
    <t>Population (age)</t>
  </si>
  <si>
    <t>15–17 years</t>
  </si>
  <si>
    <t>Migrants, Sources of total income, By selected Country of birth–Skilled visas</t>
  </si>
  <si>
    <t>Migrants, Sources of total income, By selected Country of birth–Family visas</t>
  </si>
  <si>
    <t>Migrants, Sources of total income, By selected Country of birth–Humanitarian visas</t>
  </si>
  <si>
    <t>Migrants, Sources of total income, By selected Country of birth</t>
  </si>
  <si>
    <t>Australian Business Number (ABN) record</t>
  </si>
  <si>
    <t>Comparison Tables</t>
  </si>
  <si>
    <t>Migrants, Taxable income by Sex, By Location, Applicant status and Visa stream</t>
  </si>
  <si>
    <t>Australian Taxpayer Population and Migrant Taxpayers, Sources of income, By Visa stream and State and Territory</t>
  </si>
  <si>
    <t>(a) Includes Superannuation and annuities and Other sources of income. Data for superannuation and annuities are understated. See Explanatory Notes for more information.</t>
  </si>
  <si>
    <t>Provisional</t>
  </si>
  <si>
    <t>Migrants, Sources of total income, By selected Country of birth–Provisional visas</t>
  </si>
  <si>
    <t>Migrants, Sources of total income, By Sex and Age group–Provisional visas</t>
  </si>
  <si>
    <t>Total own unincorporated business income</t>
  </si>
  <si>
    <t>Migrants, Employee income, By Visa stream and Occupation of main job</t>
  </si>
  <si>
    <t>Occupation of main job</t>
  </si>
  <si>
    <t>7. Exempt foreign employment income</t>
  </si>
  <si>
    <t>8. Other net foreign employment income</t>
  </si>
  <si>
    <t>9. Reportable Fringe Benefits (gross value)</t>
  </si>
  <si>
    <t>10. Reportable employment superannuation contributions</t>
  </si>
  <si>
    <t>7. Franked distribution from trusts - non-primary production</t>
  </si>
  <si>
    <t>8. Net foreign rent</t>
  </si>
  <si>
    <t>9. Australian franking credits from a New Zealand company</t>
  </si>
  <si>
    <t>6. Distribution from trusts less capital gains and foreign income - non-primary production</t>
  </si>
  <si>
    <t>2. Australian annuities and superannuation income streams lump sum in arrears</t>
  </si>
  <si>
    <t>3. Australian superannuation lump sum payments</t>
  </si>
  <si>
    <t>4. Bonuses from life insurance companies and friendly societies</t>
  </si>
  <si>
    <t xml:space="preserve">            Australian Bureau of Statistics</t>
  </si>
  <si>
    <t>Migrants, Sources of total income, By Visa stream and Period of residence in Australia–Males</t>
  </si>
  <si>
    <t>Migrants, Sources of total income, By Visa stream and Period of residence in Australia–Females</t>
  </si>
  <si>
    <t>Total (e)</t>
  </si>
  <si>
    <t>Other permanent</t>
  </si>
  <si>
    <t>(b) Includes Industry of own unincorporated business "Inadequately described".</t>
  </si>
  <si>
    <t>(a) Includes Visa stream "Other permanent" and "Unknown".</t>
  </si>
  <si>
    <t>(b) Includes Visa stream "Other permanent" and "Unknown".</t>
  </si>
  <si>
    <t>(b) Includes Occupation of main job "Inadequately described".</t>
  </si>
  <si>
    <t>Migrants, Business income, By Visa stream and Industry of own unincorporated business</t>
  </si>
  <si>
    <t>Australian Taxpayer Population and Migrant Taxpayers, Employee income, By Sex, Occupation of main job and Visa stream</t>
  </si>
  <si>
    <t>Data are for migrant persons aged 15 years and over at the start of the reference period.</t>
  </si>
  <si>
    <r>
      <rPr>
        <b/>
        <sz val="8"/>
        <rFont val="Arial"/>
        <family val="2"/>
      </rPr>
      <t>Other</t>
    </r>
    <r>
      <rPr>
        <sz val="8"/>
        <rFont val="Arial"/>
        <family val="2"/>
      </rPr>
      <t xml:space="preserve"> </t>
    </r>
    <r>
      <rPr>
        <b/>
        <sz val="8"/>
        <rFont val="Arial"/>
        <family val="2"/>
      </rPr>
      <t xml:space="preserve">Permanent </t>
    </r>
    <r>
      <rPr>
        <sz val="8"/>
        <rFont val="Arial"/>
        <family val="2"/>
      </rPr>
      <t>- Includes other permanent visas</t>
    </r>
  </si>
  <si>
    <r>
      <rPr>
        <b/>
        <sz val="8"/>
        <rFont val="Arial"/>
        <family val="2"/>
      </rPr>
      <t xml:space="preserve">Provisional </t>
    </r>
    <r>
      <rPr>
        <sz val="8"/>
        <rFont val="Arial"/>
        <family val="2"/>
      </rPr>
      <t>- Includes those transitioning to a permanent visa. Also refered to as a pathway visa.</t>
    </r>
  </si>
  <si>
    <t>Other income (a)(b)</t>
  </si>
  <si>
    <t>Total income (b)</t>
  </si>
  <si>
    <t>Persons (c)</t>
  </si>
  <si>
    <t>(c) May not equal sum of components as persons may report more than one source of income.</t>
  </si>
  <si>
    <t>(d) Includes Visa stream "Unknown".</t>
  </si>
  <si>
    <t xml:space="preserve">(d) Special Administrative Regions (SARs) comprise 'Hong Kong (SAR of China)' and 'Macau (SAR of China)'. </t>
  </si>
  <si>
    <t>(e) Includes Country of birth 'Not stated', 'Inadequately described' and 'Born at sea'.</t>
  </si>
  <si>
    <t>(b) Excludes income from Government pensions and allowances.</t>
  </si>
  <si>
    <t>(d) Includes Visa stream "Other permanent" and "Unknown".</t>
  </si>
  <si>
    <t>Victoria</t>
  </si>
  <si>
    <t>Permanent resident on arrival</t>
  </si>
  <si>
    <t>Temporary resident prior to permanent resident</t>
  </si>
  <si>
    <t>Migrants, Taxable income by Whether a temporary resident prior to permanent resident, By Location, Applicant status and Visa stream</t>
  </si>
  <si>
    <t>(b) Includes Visa stream "Unknown".</t>
  </si>
  <si>
    <t>Persons (a)</t>
  </si>
  <si>
    <t>Australian taxpayer population (b)</t>
  </si>
  <si>
    <t>(c) Includes Occupation of main job "Inadequately described".</t>
  </si>
  <si>
    <t>Persons (d)</t>
  </si>
  <si>
    <t>(d) Includes persons stating 'Other' gender.</t>
  </si>
  <si>
    <t>(a) Includes persons stating 'Other' gender.</t>
  </si>
  <si>
    <t>© Commonwealth of Australia, 2019</t>
  </si>
  <si>
    <t>(a) Includes Visa stream "Unknown".</t>
  </si>
  <si>
    <t>Australian taxpayer population (d)</t>
  </si>
  <si>
    <t>(e) Includes State and Territory "Other territories" and "Not stated".</t>
  </si>
  <si>
    <t>Australia (e)</t>
  </si>
  <si>
    <t>(f) Includes Visa stream "Other permanent" and "Unknown".</t>
  </si>
  <si>
    <t>Total (f)</t>
  </si>
  <si>
    <t xml:space="preserve">     Less than one year of residence</t>
  </si>
  <si>
    <t xml:space="preserve">     1 year of residence</t>
  </si>
  <si>
    <t xml:space="preserve">     2 years of residence</t>
  </si>
  <si>
    <t xml:space="preserve">     3 years of residence</t>
  </si>
  <si>
    <t xml:space="preserve">     4 years of residence</t>
  </si>
  <si>
    <t xml:space="preserve">     5 years of residence</t>
  </si>
  <si>
    <t xml:space="preserve">     6 years of residence</t>
  </si>
  <si>
    <t xml:space="preserve">     7 years of residence</t>
  </si>
  <si>
    <t xml:space="preserve">     8 years of residence</t>
  </si>
  <si>
    <t xml:space="preserve">     9 years of residence</t>
  </si>
  <si>
    <t xml:space="preserve">     10 years of residence</t>
  </si>
  <si>
    <t xml:space="preserve">     11 years of residence</t>
  </si>
  <si>
    <t xml:space="preserve">     12 years of residence</t>
  </si>
  <si>
    <t xml:space="preserve">     13 years of residence</t>
  </si>
  <si>
    <t xml:space="preserve">     Total</t>
  </si>
  <si>
    <t>(d) Includes Visa stream 'Other permanent' and 'Unknown'.</t>
  </si>
  <si>
    <t>Median own unincorporated business income</t>
  </si>
  <si>
    <t>Released at 11.30am (Canberra time) 29 November 2019</t>
  </si>
  <si>
    <t>(b) Statistics compiled using full PIT file and is perturbed.  For more information, see Wage and Salary Earner Statistics for Small Areas (cat. no. 5673.0.55.003).</t>
  </si>
  <si>
    <t>(d) Statistics compiled using full PIT file and is perturbed.  For more information, see Estimates of Personal Income for Small Areas (cat. no. 6524.0.55.002).</t>
  </si>
  <si>
    <t>34180DS0001 Personal Income of Migrants, Australia, 2014-15</t>
  </si>
  <si>
    <t>Linked Migrant Taxpayer Records from the 2014-15 Personal Income Tax and Migrants Integrated Dataset (PITMID)</t>
  </si>
  <si>
    <t>Migrants, Taxable income or loss decile characteristics of 2014-15 individual tax return lodgers who were aged 15 years and over on 1 July 2014, By Sex and Visa stream</t>
  </si>
  <si>
    <t>NOTE: Data on migrants from PITMID 2014-15 may differ to data on migrants from the 2014-15 PIT dataset and the Settlement Database. See the Explanatory Notes for more details.</t>
  </si>
  <si>
    <t xml:space="preserve">     Arrived after 30 June 2015</t>
  </si>
  <si>
    <t xml:space="preserve">     14 or more years of residence</t>
  </si>
  <si>
    <t xml:space="preserve">     Lowest decile (Less than $10,608)</t>
  </si>
  <si>
    <t xml:space="preserve">     Second decile ($10,608 to $19,641)</t>
  </si>
  <si>
    <t xml:space="preserve">     Third decile ($19,642 to $27,082)</t>
  </si>
  <si>
    <t xml:space="preserve">     Fourth decile ($27,083 to $35,576)</t>
  </si>
  <si>
    <t xml:space="preserve">     Fifth decile ($35,577 to $43,647)</t>
  </si>
  <si>
    <t xml:space="preserve">     Sixth decile ($43,648 to $52,921)</t>
  </si>
  <si>
    <t xml:space="preserve">     Seventh decile ($52,922 to $64,820)</t>
  </si>
  <si>
    <t xml:space="preserve">     Eighth decile ($64,821 to $80,630)</t>
  </si>
  <si>
    <t xml:space="preserve">     Ninth decile ($80,631 to $110,174)</t>
  </si>
  <si>
    <t xml:space="preserve">     Highest decile ($110,175 or more)</t>
  </si>
  <si>
    <t>India</t>
  </si>
  <si>
    <t>United Kingdom, Channel Islands and Isle of Man</t>
  </si>
  <si>
    <t>Philippines</t>
  </si>
  <si>
    <t>South Africa</t>
  </si>
  <si>
    <t>Malaysia</t>
  </si>
  <si>
    <t>Vietnam</t>
  </si>
  <si>
    <t>Sri Lanka</t>
  </si>
  <si>
    <t>Korea, Republic of (South)</t>
  </si>
  <si>
    <t>Ireland</t>
  </si>
  <si>
    <t>China (excludes SARs and Taiwan)(d)</t>
  </si>
  <si>
    <t>Nepal</t>
  </si>
  <si>
    <t>United States of America</t>
  </si>
  <si>
    <t>Thailand</t>
  </si>
  <si>
    <t>Canada</t>
  </si>
  <si>
    <t>Indonesia</t>
  </si>
  <si>
    <t>Afghanistan</t>
  </si>
  <si>
    <t>Sudan</t>
  </si>
  <si>
    <t>Iraq</t>
  </si>
  <si>
    <t>Myanmar</t>
  </si>
  <si>
    <t>Iran</t>
  </si>
  <si>
    <t>South Eastern Europe, nfd</t>
  </si>
  <si>
    <t>Ethiopia</t>
  </si>
  <si>
    <t>Sierra Leone</t>
  </si>
  <si>
    <t>Pakistan</t>
  </si>
  <si>
    <t>2014-15</t>
  </si>
  <si>
    <t xml:space="preserve">     Arrived 2000</t>
  </si>
  <si>
    <t xml:space="preserve">     Arrived 2001</t>
  </si>
  <si>
    <t xml:space="preserve">     Arrived 2002</t>
  </si>
  <si>
    <t xml:space="preserve">     Arrived 2003</t>
  </si>
  <si>
    <t xml:space="preserve">     Arrived 2004</t>
  </si>
  <si>
    <t xml:space="preserve">     Arrived 2005</t>
  </si>
  <si>
    <t xml:space="preserve">     Arrived 2006</t>
  </si>
  <si>
    <t xml:space="preserve">     Arrived 2007</t>
  </si>
  <si>
    <t xml:space="preserve">     Arrived 2008</t>
  </si>
  <si>
    <t xml:space="preserve">     Arrived 2009</t>
  </si>
  <si>
    <t xml:space="preserve">     Arrived 2010</t>
  </si>
  <si>
    <t xml:space="preserve">     Arrived 2011</t>
  </si>
  <si>
    <t xml:space="preserve">     Arrived 2012</t>
  </si>
  <si>
    <t xml:space="preserve">     Arrived 2013</t>
  </si>
  <si>
    <t xml:space="preserve">     Arrived 2014</t>
  </si>
  <si>
    <t xml:space="preserve">     Arrived 1 January 2015 - 30 June 2015</t>
  </si>
  <si>
    <t>Migrants, Median taxable income, By Visa stream and Year of arrival</t>
  </si>
  <si>
    <t>Australian Taxpayer Population and Migrant Taxpayers, Median income, By Sources of total income</t>
  </si>
  <si>
    <r>
      <t xml:space="preserve">More information available from the </t>
    </r>
    <r>
      <rPr>
        <b/>
        <u val="single"/>
        <sz val="9"/>
        <color indexed="12"/>
        <rFont val="Arial"/>
        <family val="2"/>
      </rPr>
      <t>ABS website</t>
    </r>
  </si>
  <si>
    <t>The Personal Income Tax and Migrants Integrated Dataset (PITMID) is Personal Income Tax (PIT) data linked to migrant settlement records from the Department of Home Affairs. The PITMID estimates will differ from the estimates produced from the Australian Taxation Office (ATO) and estimates produced from the Department of Home Affairs Settlement data. Further information about the data and the linking methodology used is available in the Research Paper: Feasibility Study of Linking Migrant Settlement Records to Personal Income Tax Data, Aug 2014 (ABS Cat. No. 1351.0.55.051).</t>
  </si>
  <si>
    <t>Australian Taxation Office (ATO) taxpayer record linked to permanent migrant settlement record from the Department of Home Affairs.</t>
  </si>
  <si>
    <t>Times Series Tables</t>
  </si>
  <si>
    <t>CPI adjusted Median income</t>
  </si>
  <si>
    <t>2013-14(a)</t>
  </si>
  <si>
    <t>2014-15 (b)</t>
  </si>
  <si>
    <t>(c) Statistics compiled using full PIT file and is perturbed.  For more information, see Estimates of Personal Income for Small Areas (cat. no. 6524.0.55.002).</t>
  </si>
  <si>
    <t>(d) Includes non-lodgers, i.e. those who have not lodged a tax return but have income recorded on a PAYG statement.</t>
  </si>
  <si>
    <t>(e) Includes Superannuation and annuities and Other sources of income. Data for superannuation and annuities are understated. See Explanatory Notes for more information.</t>
  </si>
  <si>
    <t>(f) Excludes income from Government pensions and allowances.</t>
  </si>
  <si>
    <t>(a) In 2014-15 dollars, adjusted using changes in the Consumer Price Index.</t>
  </si>
  <si>
    <t>(b) From 2014-15, the tax free threshold at $18,200</t>
  </si>
  <si>
    <t>Australian taxpayer population (c)</t>
  </si>
  <si>
    <t>Employee income (d)</t>
  </si>
  <si>
    <t>Other income (e)(f)</t>
  </si>
  <si>
    <t>Total income (f)</t>
  </si>
  <si>
    <t>..</t>
  </si>
  <si>
    <t>(b) Includes Visa stream 'Other permanent' and 'Unknown'.</t>
  </si>
  <si>
    <t>Linked migrant taxpayer population (g)</t>
  </si>
  <si>
    <t>Total (h)</t>
  </si>
  <si>
    <t>(g) Linkage methods differ slightly for 2013-14 and 2014-15. For more information see Explanatory Note 62. Users should exercise caution when using these statistics.</t>
  </si>
  <si>
    <t>(h) Includes Visa stream "Other permanent" and "Unknown".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</si>
</sst>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00_);_(* \(#,##0.00\);_(* &quot;-&quot;??_);_(@_)"/>
    <numFmt numFmtId="166" formatCode="0.0"/>
  </numFmts>
  <fonts count="93">
    <font>
      <sz val="11"/>
      <color theme="1"/>
      <name val="Calibri"/>
      <family val="2"/>
    </font>
    <font>
      <sz val="11"/>
      <color indexed="8"/>
      <name val="Calibri"/>
      <family val="2"/>
    </font>
    <font>
      <sz val="8"/>
      <name val="Arial"/>
      <family val="2"/>
    </font>
    <font>
      <sz val="12"/>
      <name val="Arial"/>
      <family val="2"/>
    </font>
    <font>
      <b/>
      <sz val="8"/>
      <name val="Arial"/>
      <family val="2"/>
    </font>
    <font>
      <i/>
      <sz val="8"/>
      <name val="Arial"/>
      <family val="2"/>
    </font>
    <font>
      <sz val="10"/>
      <name val="Arial"/>
      <family val="2"/>
    </font>
    <font>
      <b/>
      <sz val="12"/>
      <name val="Arial"/>
      <family val="2"/>
    </font>
    <font>
      <b/>
      <sz val="10"/>
      <name val="Arial"/>
      <family val="2"/>
    </font>
    <font>
      <u val="single"/>
      <sz val="10"/>
      <color indexed="12"/>
      <name val="Arial"/>
      <family val="2"/>
    </font>
    <font>
      <b/>
      <sz val="11"/>
      <name val="Arial"/>
      <family val="2"/>
    </font>
    <font>
      <u val="single"/>
      <sz val="8"/>
      <color indexed="12"/>
      <name val="Arial"/>
      <family val="2"/>
    </font>
    <font>
      <b/>
      <sz val="14"/>
      <name val="Arial"/>
      <family val="2"/>
    </font>
    <font>
      <sz val="10"/>
      <name val="Tahoma"/>
      <family val="2"/>
    </font>
    <font>
      <sz val="9"/>
      <name val="Arial"/>
      <family val="2"/>
    </font>
    <font>
      <b/>
      <sz val="9"/>
      <name val="Arial"/>
      <family val="2"/>
    </font>
    <font>
      <sz val="8"/>
      <name val="Microsoft Sans Serif"/>
      <family val="2"/>
    </font>
    <font>
      <i/>
      <sz val="8"/>
      <name val="FrnkGothITC Bk BT"/>
      <family val="2"/>
    </font>
    <font>
      <sz val="8"/>
      <color indexed="8"/>
      <name val="Arial"/>
      <family val="2"/>
    </font>
    <font>
      <i/>
      <sz val="8"/>
      <name val="FrnkGothITC BK BT"/>
      <family val="0"/>
    </font>
    <font>
      <u val="single"/>
      <sz val="10.45"/>
      <color indexed="12"/>
      <name val="Arial"/>
      <family val="2"/>
    </font>
    <font>
      <u val="single"/>
      <sz val="10"/>
      <color indexed="12"/>
      <name val="Tahoma"/>
      <family val="2"/>
    </font>
    <font>
      <b/>
      <sz val="11"/>
      <color indexed="8"/>
      <name val="Calibri"/>
      <family val="2"/>
    </font>
    <font>
      <sz val="11"/>
      <name val="Calibri"/>
      <family val="2"/>
    </font>
    <font>
      <b/>
      <sz val="11"/>
      <name val="Calibri"/>
      <family val="2"/>
    </font>
    <font>
      <i/>
      <sz val="11"/>
      <name val="Calibri"/>
      <family val="2"/>
    </font>
    <font>
      <sz val="9"/>
      <color indexed="8"/>
      <name val="Calibri"/>
      <family val="2"/>
    </font>
    <font>
      <sz val="8"/>
      <color indexed="8"/>
      <name val="Calibri"/>
      <family val="2"/>
    </font>
    <font>
      <sz val="10"/>
      <color indexed="8"/>
      <name val="Calibri"/>
      <family val="2"/>
    </font>
    <font>
      <sz val="8"/>
      <color indexed="12"/>
      <name val="Arial"/>
      <family val="2"/>
    </font>
    <font>
      <b/>
      <sz val="8"/>
      <color indexed="8"/>
      <name val="Arial"/>
      <family val="2"/>
    </font>
    <font>
      <sz val="10"/>
      <name val="MS Sans Serif"/>
      <family val="2"/>
    </font>
    <font>
      <sz val="8"/>
      <name val="arial"/>
      <family val="2"/>
    </font>
    <font>
      <sz val="8"/>
      <name val="FrnkGothITC BK BT"/>
      <family val="0"/>
    </font>
    <font>
      <i/>
      <sz val="8"/>
      <color indexed="12"/>
      <name val="Arial"/>
      <family val="2"/>
    </font>
    <font>
      <b/>
      <u val="single"/>
      <sz val="9"/>
      <color indexed="12"/>
      <name val="Arial"/>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i/>
      <u val="single"/>
      <sz val="10"/>
      <color indexed="8"/>
      <name val="Arial"/>
      <family val="2"/>
    </font>
    <font>
      <b/>
      <sz val="18"/>
      <color indexed="56"/>
      <name val="Cambria"/>
      <family val="2"/>
    </font>
    <font>
      <sz val="11"/>
      <color indexed="10"/>
      <name val="Calibri"/>
      <family val="2"/>
    </font>
    <font>
      <b/>
      <sz val="10"/>
      <color indexed="10"/>
      <name val="Calibri"/>
      <family val="2"/>
    </font>
    <font>
      <b/>
      <sz val="8"/>
      <color indexed="10"/>
      <name val="Arial"/>
      <family val="2"/>
    </font>
    <font>
      <sz val="11"/>
      <color indexed="12"/>
      <name val="Calibri"/>
      <family val="2"/>
    </font>
    <font>
      <i/>
      <sz val="8"/>
      <color indexed="8"/>
      <name val="Arial"/>
      <family val="2"/>
    </font>
    <font>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Arial"/>
      <family val="2"/>
    </font>
    <font>
      <sz val="11"/>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0"/>
      <color rgb="FFFF0000"/>
      <name val="Calibri"/>
      <family val="2"/>
    </font>
    <font>
      <b/>
      <sz val="8"/>
      <color rgb="FFFF0000"/>
      <name val="Arial"/>
      <family val="2"/>
    </font>
    <font>
      <sz val="11"/>
      <color theme="10"/>
      <name val="Calibri"/>
      <family val="2"/>
    </font>
    <font>
      <i/>
      <sz val="8"/>
      <color theme="1"/>
      <name val="Arial"/>
      <family val="2"/>
    </font>
    <font>
      <b/>
      <sz val="8"/>
      <color theme="1"/>
      <name val="Arial"/>
      <family val="2"/>
    </font>
    <font>
      <sz val="28"/>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E6E6E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right/>
      <top style="thin">
        <color theme="4"/>
      </top>
      <bottom style="double">
        <color theme="4"/>
      </bottom>
    </border>
    <border>
      <left/>
      <right/>
      <top style="hair"/>
      <bottom style="hair"/>
    </border>
    <border>
      <left/>
      <right/>
      <top/>
      <bottom style="thin"/>
    </border>
  </borders>
  <cellStyleXfs count="13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4" fillId="27" borderId="1" applyNumberFormat="0" applyAlignment="0" applyProtection="0"/>
    <xf numFmtId="0" fontId="6" fillId="28" borderId="0">
      <alignment/>
      <protection locked="0"/>
    </xf>
    <xf numFmtId="0" fontId="6" fillId="28" borderId="0">
      <alignment/>
      <protection locked="0"/>
    </xf>
    <xf numFmtId="0" fontId="65" fillId="29" borderId="2" applyNumberFormat="0" applyAlignment="0" applyProtection="0"/>
    <xf numFmtId="0" fontId="65" fillId="29" borderId="2" applyNumberFormat="0" applyAlignment="0" applyProtection="0"/>
    <xf numFmtId="0" fontId="6" fillId="30" borderId="3">
      <alignment horizontal="center" vertical="center"/>
      <protection locked="0"/>
    </xf>
    <xf numFmtId="0" fontId="6"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 fillId="31" borderId="0">
      <alignment/>
      <protection locked="0"/>
    </xf>
    <xf numFmtId="0" fontId="6" fillId="31" borderId="0">
      <alignment/>
      <protection locked="0"/>
    </xf>
    <xf numFmtId="0" fontId="8" fillId="30" borderId="0">
      <alignment vertical="center"/>
      <protection locked="0"/>
    </xf>
    <xf numFmtId="0" fontId="67" fillId="0" borderId="0" applyNumberFormat="0" applyFill="0" applyBorder="0" applyAlignment="0" applyProtection="0"/>
    <xf numFmtId="0" fontId="8" fillId="0" borderId="0">
      <alignment/>
      <protection locked="0"/>
    </xf>
    <xf numFmtId="0" fontId="68" fillId="32" borderId="0" applyNumberFormat="0" applyBorder="0" applyAlignment="0" applyProtection="0"/>
    <xf numFmtId="0" fontId="68" fillId="32" borderId="0" applyNumberFormat="0" applyBorder="0" applyAlignment="0" applyProtection="0"/>
    <xf numFmtId="0" fontId="69" fillId="0" borderId="0" applyNumberFormat="0" applyFill="0" applyBorder="0" applyProtection="0">
      <alignment horizontal="center"/>
    </xf>
    <xf numFmtId="0" fontId="70" fillId="0" borderId="4" applyNumberFormat="0" applyFill="0" applyAlignment="0" applyProtection="0"/>
    <xf numFmtId="0" fontId="70" fillId="0" borderId="4" applyNumberFormat="0" applyFill="0" applyAlignment="0" applyProtection="0"/>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71" fillId="0" borderId="5"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69" fillId="0" borderId="0" applyNumberFormat="0" applyFill="0" applyBorder="0" applyProtection="0">
      <alignment horizontal="center" textRotation="90"/>
    </xf>
    <xf numFmtId="0" fontId="73" fillId="0" borderId="0" applyNumberFormat="0" applyFill="0" applyBorder="0" applyAlignment="0" applyProtection="0"/>
    <xf numFmtId="0" fontId="21" fillId="0" borderId="0">
      <alignment/>
      <protection/>
    </xf>
    <xf numFmtId="0" fontId="74" fillId="0" borderId="0" applyNumberFormat="0" applyFill="0" applyBorder="0" applyAlignment="0" applyProtection="0"/>
    <xf numFmtId="0" fontId="6" fillId="28" borderId="0">
      <alignment/>
      <protection locked="0"/>
    </xf>
    <xf numFmtId="0" fontId="20"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6" fillId="28" borderId="0">
      <alignment/>
      <protection locked="0"/>
    </xf>
    <xf numFmtId="0" fontId="20" fillId="0" borderId="0" applyNumberFormat="0" applyFill="0" applyBorder="0" applyAlignment="0" applyProtection="0"/>
    <xf numFmtId="0" fontId="9" fillId="0" borderId="0" applyNumberFormat="0" applyFill="0" applyBorder="0" applyAlignment="0" applyProtection="0"/>
    <xf numFmtId="0" fontId="75" fillId="0" borderId="0" applyNumberFormat="0" applyFill="0" applyBorder="0" applyAlignment="0" applyProtection="0"/>
    <xf numFmtId="0" fontId="6" fillId="28" borderId="0">
      <alignmen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9" fillId="0" borderId="0" applyNumberFormat="0" applyFill="0" applyBorder="0" applyAlignment="0" applyProtection="0"/>
    <xf numFmtId="0" fontId="21" fillId="0" borderId="0">
      <alignment/>
      <protection/>
    </xf>
    <xf numFmtId="0" fontId="76" fillId="33" borderId="1" applyNumberFormat="0" applyAlignment="0" applyProtection="0"/>
    <xf numFmtId="0" fontId="76" fillId="33" borderId="1" applyNumberFormat="0" applyAlignment="0" applyProtection="0"/>
    <xf numFmtId="0" fontId="77" fillId="0" borderId="7" applyNumberFormat="0" applyFill="0" applyAlignment="0" applyProtection="0"/>
    <xf numFmtId="0" fontId="77" fillId="0" borderId="7" applyNumberFormat="0" applyFill="0" applyAlignment="0" applyProtection="0"/>
    <xf numFmtId="0" fontId="78" fillId="34" borderId="0" applyNumberFormat="0" applyBorder="0" applyAlignment="0" applyProtection="0"/>
    <xf numFmtId="0" fontId="78" fillId="34" borderId="0" applyNumberFormat="0" applyBorder="0" applyAlignment="0" applyProtection="0"/>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0" fillId="0" borderId="0">
      <alignment/>
      <protection/>
    </xf>
    <xf numFmtId="0" fontId="0" fillId="0" borderId="0">
      <alignment/>
      <protection/>
    </xf>
    <xf numFmtId="0" fontId="3" fillId="0" borderId="0">
      <alignment/>
      <protection/>
    </xf>
    <xf numFmtId="0" fontId="6" fillId="0" borderId="0">
      <alignment/>
      <protection/>
    </xf>
    <xf numFmtId="0" fontId="6" fillId="0" borderId="0">
      <alignment/>
      <protection locked="0"/>
    </xf>
    <xf numFmtId="0" fontId="0"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79" fillId="0" borderId="0">
      <alignment/>
      <protection/>
    </xf>
    <xf numFmtId="0" fontId="6" fillId="0" borderId="0">
      <alignment/>
      <protection locked="0"/>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locked="0"/>
    </xf>
    <xf numFmtId="0" fontId="0" fillId="0" borderId="0">
      <alignment/>
      <protection/>
    </xf>
    <xf numFmtId="0" fontId="0" fillId="0" borderId="0">
      <alignment/>
      <protection/>
    </xf>
    <xf numFmtId="0" fontId="3" fillId="0" borderId="0">
      <alignment/>
      <protection/>
    </xf>
    <xf numFmtId="0" fontId="3" fillId="0" borderId="0">
      <alignment/>
      <protection/>
    </xf>
    <xf numFmtId="0" fontId="80"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79" fillId="0" borderId="0">
      <alignment/>
      <protection/>
    </xf>
    <xf numFmtId="0" fontId="6"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xf>
    <xf numFmtId="0" fontId="16" fillId="0" borderId="0">
      <alignment vertical="top"/>
      <protection locked="0"/>
    </xf>
    <xf numFmtId="0" fontId="2" fillId="0" borderId="0">
      <alignment vertical="top"/>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9" fillId="0" borderId="0">
      <alignment/>
      <protection/>
    </xf>
    <xf numFmtId="0" fontId="6" fillId="0" borderId="0">
      <alignment/>
      <protection/>
    </xf>
    <xf numFmtId="0" fontId="2" fillId="0" borderId="0">
      <alignment/>
      <protection/>
    </xf>
    <xf numFmtId="0" fontId="6" fillId="0" borderId="0">
      <alignment/>
      <protection locked="0"/>
    </xf>
    <xf numFmtId="0" fontId="2" fillId="0" borderId="0">
      <alignment/>
      <protection/>
    </xf>
    <xf numFmtId="0" fontId="0" fillId="0" borderId="0">
      <alignment/>
      <protection/>
    </xf>
    <xf numFmtId="0" fontId="0" fillId="0" borderId="0">
      <alignment/>
      <protection/>
    </xf>
    <xf numFmtId="0" fontId="31" fillId="0" borderId="0">
      <alignment/>
      <protection/>
    </xf>
    <xf numFmtId="0" fontId="1"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xf>
    <xf numFmtId="0" fontId="6" fillId="0" borderId="0">
      <alignment/>
      <protection locked="0"/>
    </xf>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3" fillId="0" borderId="0">
      <alignment/>
      <protection/>
    </xf>
    <xf numFmtId="0" fontId="0"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0"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81" fillId="27" borderId="9" applyNumberFormat="0" applyAlignment="0" applyProtection="0"/>
    <xf numFmtId="0" fontId="81" fillId="27"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82" fillId="0" borderId="0" applyNumberFormat="0" applyFill="0" applyBorder="0" applyAlignment="0" applyProtection="0"/>
    <xf numFmtId="164" fontId="82" fillId="0" borderId="0" applyFill="0" applyBorder="0" applyAlignment="0" applyProtection="0"/>
    <xf numFmtId="0" fontId="6" fillId="30" borderId="10">
      <alignment vertical="center"/>
      <protection locked="0"/>
    </xf>
    <xf numFmtId="0" fontId="6" fillId="30" borderId="10">
      <alignment vertical="center"/>
      <protection locked="0"/>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9" fillId="0" borderId="0">
      <alignment horizontal="center"/>
      <protection/>
    </xf>
    <xf numFmtId="0" fontId="17" fillId="0" borderId="0">
      <alignment horizontal="center"/>
      <protection/>
    </xf>
    <xf numFmtId="0" fontId="17" fillId="0" borderId="0">
      <alignment horizontal="left"/>
      <protection/>
    </xf>
    <xf numFmtId="0" fontId="17" fillId="0" borderId="0">
      <alignment horizontal="left"/>
      <protection/>
    </xf>
    <xf numFmtId="0" fontId="2" fillId="0" borderId="0">
      <alignment horizontal="left"/>
      <protection/>
    </xf>
    <xf numFmtId="0" fontId="17" fillId="0" borderId="0">
      <alignment horizontal="left" vertical="center" wrapText="1"/>
      <protection/>
    </xf>
    <xf numFmtId="0" fontId="14" fillId="0" borderId="0">
      <alignment horizontal="left" vertical="center" wrapText="1"/>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9" fillId="0" borderId="0">
      <alignment horizontal="left" vertical="center" wrapText="1"/>
      <protection/>
    </xf>
    <xf numFmtId="0" fontId="16" fillId="0" borderId="0">
      <alignment horizontal="left"/>
      <protection/>
    </xf>
    <xf numFmtId="0" fontId="2" fillId="0" borderId="0">
      <alignment horizontal="center" vertical="center" wrapText="1"/>
      <protection/>
    </xf>
    <xf numFmtId="0" fontId="14" fillId="0" borderId="0">
      <alignment horizontal="center" vertical="center" wrapText="1"/>
      <protection/>
    </xf>
    <xf numFmtId="0" fontId="16" fillId="0" borderId="0">
      <alignment horizontal="center"/>
      <protection/>
    </xf>
    <xf numFmtId="0" fontId="16" fillId="0" borderId="0">
      <alignment horizontal="left" vertical="center" wrapText="1"/>
      <protection/>
    </xf>
    <xf numFmtId="0" fontId="16" fillId="0" borderId="0">
      <alignment horizontal="left" vertical="center" wrapText="1"/>
      <protection/>
    </xf>
    <xf numFmtId="0" fontId="14"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protection/>
    </xf>
    <xf numFmtId="0" fontId="16" fillId="0" borderId="0">
      <alignment horizontal="center"/>
      <protection/>
    </xf>
    <xf numFmtId="0" fontId="2" fillId="0" borderId="0">
      <alignment horizontal="left" vertical="center" wrapText="1"/>
      <protection/>
    </xf>
    <xf numFmtId="0" fontId="14" fillId="0" borderId="0">
      <alignment horizontal="center" vertical="center" wrapText="1"/>
      <protection/>
    </xf>
    <xf numFmtId="0" fontId="14" fillId="0" borderId="0">
      <alignment horizontal="center" vertical="center" wrapText="1"/>
      <protection/>
    </xf>
    <xf numFmtId="0" fontId="14"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6" fillId="0" borderId="0">
      <alignment horizontal="center" vertical="center" wrapText="1"/>
      <protection/>
    </xf>
    <xf numFmtId="0" fontId="16" fillId="0" borderId="0">
      <alignment horizontal="left" vertical="center" wrapText="1"/>
      <protection/>
    </xf>
    <xf numFmtId="0" fontId="16" fillId="0" borderId="0">
      <alignment horizontal="left" vertical="center" wrapText="1"/>
      <protection/>
    </xf>
    <xf numFmtId="0" fontId="2" fillId="0" borderId="0">
      <alignment horizontal="left" vertical="center" wrapText="1"/>
      <protection/>
    </xf>
    <xf numFmtId="0" fontId="16" fillId="0" borderId="0">
      <alignment horizontal="center" vertical="center" wrapText="1"/>
      <protection/>
    </xf>
    <xf numFmtId="0" fontId="16" fillId="0" borderId="0">
      <alignment horizontal="center" vertical="center" wrapText="1"/>
      <protection/>
    </xf>
    <xf numFmtId="0" fontId="14" fillId="0" borderId="0">
      <alignment horizontal="left" vertical="center" wrapText="1"/>
      <protection/>
    </xf>
    <xf numFmtId="0" fontId="16" fillId="0" borderId="0">
      <alignment horizontal="center" vertical="center" wrapText="1"/>
      <protection/>
    </xf>
    <xf numFmtId="0" fontId="2" fillId="0" borderId="0">
      <alignment horizontal="right"/>
      <protection/>
    </xf>
    <xf numFmtId="0" fontId="14" fillId="0" borderId="0">
      <alignment horizontal="right"/>
      <protection/>
    </xf>
    <xf numFmtId="0" fontId="16" fillId="0" borderId="0">
      <alignment/>
      <protection/>
    </xf>
    <xf numFmtId="0" fontId="14" fillId="0" borderId="0">
      <alignment horizontal="left" vertical="center" wrapText="1"/>
      <protection/>
    </xf>
    <xf numFmtId="0" fontId="14" fillId="0" borderId="0">
      <alignment horizontal="left" vertical="center" wrapText="1"/>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6" fillId="0" borderId="0">
      <alignment horizontal="right"/>
      <protection/>
    </xf>
    <xf numFmtId="0" fontId="16" fillId="0" borderId="0">
      <alignment horizontal="right"/>
      <protection/>
    </xf>
    <xf numFmtId="0" fontId="16" fillId="0" borderId="0">
      <alignment/>
      <protection/>
    </xf>
    <xf numFmtId="0" fontId="16" fillId="0" borderId="0">
      <alignment horizontal="right"/>
      <protection/>
    </xf>
    <xf numFmtId="0" fontId="16" fillId="0" borderId="0">
      <alignment horizontal="right"/>
      <protection/>
    </xf>
    <xf numFmtId="0" fontId="16" fillId="0" borderId="0">
      <alignment/>
      <protection/>
    </xf>
    <xf numFmtId="0" fontId="16" fillId="0" borderId="0">
      <alignment/>
      <protection/>
    </xf>
    <xf numFmtId="0" fontId="2" fillId="0" borderId="0">
      <alignment horizontal="left" vertical="center" wrapText="1"/>
      <protection/>
    </xf>
    <xf numFmtId="0" fontId="19" fillId="0" borderId="0">
      <alignment horizontal="left"/>
      <protection/>
    </xf>
    <xf numFmtId="0" fontId="17" fillId="0" borderId="0">
      <alignment horizontal="left"/>
      <protection/>
    </xf>
    <xf numFmtId="0" fontId="2"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2" fillId="0" borderId="0">
      <alignment horizontal="left" vertical="center" wrapText="1"/>
      <protection/>
    </xf>
    <xf numFmtId="0" fontId="14" fillId="0" borderId="0">
      <alignment horizontal="right"/>
      <protection/>
    </xf>
    <xf numFmtId="0" fontId="14" fillId="0" borderId="0">
      <alignment horizontal="right"/>
      <protection/>
    </xf>
    <xf numFmtId="0" fontId="16" fillId="0" borderId="0">
      <alignment horizontal="right"/>
      <protection/>
    </xf>
    <xf numFmtId="0" fontId="14" fillId="0" borderId="0">
      <alignment horizontal="left" vertical="center" wrapText="1"/>
      <protection/>
    </xf>
    <xf numFmtId="0" fontId="16" fillId="0" borderId="0">
      <alignment horizontal="right"/>
      <protection/>
    </xf>
    <xf numFmtId="0" fontId="16" fillId="0" borderId="0">
      <alignment horizontal="right"/>
      <protection/>
    </xf>
    <xf numFmtId="0" fontId="16" fillId="0" borderId="0">
      <alignment horizontal="right"/>
      <protection/>
    </xf>
    <xf numFmtId="0" fontId="19" fillId="0" borderId="0">
      <alignment horizontal="left"/>
      <protection/>
    </xf>
    <xf numFmtId="0" fontId="16" fillId="0" borderId="0">
      <alignment horizontal="right"/>
      <protection/>
    </xf>
    <xf numFmtId="0" fontId="17" fillId="0" borderId="0">
      <alignment horizontal="left"/>
      <protection/>
    </xf>
    <xf numFmtId="0" fontId="14" fillId="0" borderId="0">
      <alignment horizontal="right"/>
      <protection/>
    </xf>
    <xf numFmtId="0" fontId="19" fillId="0" borderId="0">
      <alignment horizontal="left"/>
      <protection/>
    </xf>
    <xf numFmtId="0" fontId="17" fillId="0" borderId="0">
      <alignment horizontal="left"/>
      <protection/>
    </xf>
    <xf numFmtId="0" fontId="14" fillId="0" borderId="0">
      <alignment horizontal="right"/>
      <protection/>
    </xf>
    <xf numFmtId="0" fontId="17" fillId="0" borderId="0">
      <alignment horizontal="left"/>
      <protection/>
    </xf>
    <xf numFmtId="0" fontId="7" fillId="0" borderId="0">
      <alignment/>
      <protection locked="0"/>
    </xf>
    <xf numFmtId="0" fontId="83" fillId="0" borderId="0" applyNumberFormat="0" applyFill="0" applyBorder="0" applyAlignment="0" applyProtection="0"/>
    <xf numFmtId="0" fontId="84" fillId="0" borderId="11" applyNumberFormat="0" applyFill="0" applyAlignment="0" applyProtection="0"/>
    <xf numFmtId="0" fontId="84" fillId="0" borderId="11"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cellStyleXfs>
  <cellXfs count="207">
    <xf numFmtId="0" fontId="0" fillId="0" borderId="0" xfId="0" applyFont="1" applyAlignment="1">
      <alignment/>
    </xf>
    <xf numFmtId="0" fontId="2" fillId="0" borderId="0" xfId="0" applyFont="1" applyAlignment="1">
      <alignment/>
    </xf>
    <xf numFmtId="0" fontId="2" fillId="0" borderId="0" xfId="645" applyFont="1" applyAlignment="1">
      <alignment horizontal="left" indent="2"/>
      <protection/>
    </xf>
    <xf numFmtId="0" fontId="2" fillId="0" borderId="0" xfId="0" applyFont="1" applyAlignment="1">
      <alignment horizontal="left"/>
    </xf>
    <xf numFmtId="0" fontId="4" fillId="0" borderId="0" xfId="811" applyFont="1" applyAlignment="1">
      <alignment horizontal="left" indent="1"/>
      <protection/>
    </xf>
    <xf numFmtId="0" fontId="2" fillId="0" borderId="0" xfId="645" applyFont="1" applyAlignment="1">
      <alignment/>
      <protection/>
    </xf>
    <xf numFmtId="0" fontId="2" fillId="0" borderId="0" xfId="645" applyFont="1" applyAlignment="1">
      <alignment horizontal="left" indent="1"/>
      <protection/>
    </xf>
    <xf numFmtId="0" fontId="5" fillId="0" borderId="0" xfId="0" applyFont="1" applyAlignment="1">
      <alignment/>
    </xf>
    <xf numFmtId="0" fontId="4" fillId="0" borderId="0" xfId="0" applyFont="1" applyAlignment="1">
      <alignment horizontal="left" indent="1"/>
    </xf>
    <xf numFmtId="0" fontId="5" fillId="0" borderId="0" xfId="0" applyFont="1" applyAlignment="1">
      <alignment horizontal="left" indent="1"/>
    </xf>
    <xf numFmtId="0" fontId="4" fillId="0" borderId="0" xfId="0" applyFont="1" applyAlignment="1">
      <alignment/>
    </xf>
    <xf numFmtId="0" fontId="4" fillId="0" borderId="0" xfId="645" applyFont="1" applyAlignment="1">
      <alignment horizontal="left" indent="1"/>
      <protection/>
    </xf>
    <xf numFmtId="0" fontId="2" fillId="0" borderId="0" xfId="0" applyFont="1" applyAlignment="1">
      <alignment/>
    </xf>
    <xf numFmtId="0" fontId="2" fillId="0" borderId="0" xfId="0" applyFont="1" applyAlignment="1">
      <alignment horizontal="left" indent="1"/>
    </xf>
    <xf numFmtId="0" fontId="23" fillId="0" borderId="0" xfId="0" applyFont="1" applyAlignment="1">
      <alignment/>
    </xf>
    <xf numFmtId="0" fontId="24" fillId="0" borderId="0" xfId="0" applyFont="1" applyAlignment="1">
      <alignment/>
    </xf>
    <xf numFmtId="0" fontId="7" fillId="0" borderId="0" xfId="0" applyFont="1" applyAlignment="1">
      <alignment/>
    </xf>
    <xf numFmtId="0" fontId="2" fillId="0" borderId="0" xfId="0" applyFont="1" applyFill="1" applyAlignment="1">
      <alignment/>
    </xf>
    <xf numFmtId="0" fontId="2" fillId="0" borderId="0" xfId="0" applyFont="1" applyAlignment="1">
      <alignment horizontal="left" vertical="center" indent="2"/>
    </xf>
    <xf numFmtId="0" fontId="25" fillId="0" borderId="0" xfId="0" applyFont="1" applyAlignment="1">
      <alignment/>
    </xf>
    <xf numFmtId="0" fontId="4" fillId="0" borderId="0" xfId="0" applyFont="1" applyAlignment="1">
      <alignment horizontal="left" vertical="center" indent="2"/>
    </xf>
    <xf numFmtId="0" fontId="8" fillId="0" borderId="0" xfId="249" applyFont="1" applyBorder="1" applyAlignment="1">
      <alignment horizontal="right" wrapText="1"/>
      <protection/>
    </xf>
    <xf numFmtId="0" fontId="6" fillId="0" borderId="0" xfId="249" applyFont="1" applyBorder="1" applyAlignment="1">
      <alignment horizontal="right" vertical="center" wrapText="1"/>
      <protection/>
    </xf>
    <xf numFmtId="0" fontId="15" fillId="0" borderId="0" xfId="249" applyFont="1" applyBorder="1" applyAlignment="1">
      <alignment horizontal="right" vertical="center"/>
      <protection/>
    </xf>
    <xf numFmtId="0" fontId="15" fillId="0" borderId="0" xfId="249" applyFont="1" applyBorder="1" applyAlignment="1">
      <alignment vertical="center"/>
      <protection/>
    </xf>
    <xf numFmtId="0" fontId="26" fillId="0" borderId="0" xfId="0" applyFont="1" applyBorder="1" applyAlignment="1">
      <alignment/>
    </xf>
    <xf numFmtId="0" fontId="27" fillId="0" borderId="0" xfId="0" applyFont="1" applyBorder="1" applyAlignment="1">
      <alignment/>
    </xf>
    <xf numFmtId="0" fontId="15" fillId="0" borderId="0" xfId="249" applyFont="1" applyBorder="1" applyAlignment="1">
      <alignment/>
      <protection/>
    </xf>
    <xf numFmtId="0" fontId="28" fillId="0" borderId="0" xfId="0" applyFont="1" applyBorder="1" applyAlignment="1">
      <alignment/>
    </xf>
    <xf numFmtId="0" fontId="7" fillId="0" borderId="0" xfId="249" applyFont="1" applyFill="1" applyBorder="1" applyAlignment="1">
      <alignment vertical="center"/>
      <protection/>
    </xf>
    <xf numFmtId="0" fontId="6" fillId="0" borderId="0" xfId="249" applyFont="1" applyBorder="1" applyAlignment="1">
      <alignment vertical="center"/>
      <protection/>
    </xf>
    <xf numFmtId="0" fontId="6" fillId="0" borderId="0" xfId="249" applyBorder="1" applyAlignment="1">
      <alignment/>
      <protection/>
    </xf>
    <xf numFmtId="0" fontId="10" fillId="0" borderId="0" xfId="249" applyFont="1" applyFill="1" applyBorder="1" applyAlignment="1">
      <alignment vertical="center"/>
      <protection/>
    </xf>
    <xf numFmtId="0" fontId="8" fillId="0" borderId="0" xfId="0" applyFont="1" applyAlignment="1">
      <alignment/>
    </xf>
    <xf numFmtId="0" fontId="8" fillId="0" borderId="0" xfId="645" applyFont="1" applyAlignment="1">
      <alignment/>
      <protection/>
    </xf>
    <xf numFmtId="0" fontId="4" fillId="0" borderId="0" xfId="645" applyFont="1" applyFill="1" applyAlignment="1">
      <alignment horizontal="left"/>
      <protection/>
    </xf>
    <xf numFmtId="0" fontId="0" fillId="0" borderId="0" xfId="0" applyAlignment="1">
      <alignment/>
    </xf>
    <xf numFmtId="0" fontId="2" fillId="0" borderId="0" xfId="645" applyFont="1" applyFill="1" applyAlignment="1">
      <alignment horizontal="left"/>
      <protection/>
    </xf>
    <xf numFmtId="0" fontId="2" fillId="0" borderId="0" xfId="645" applyFont="1" applyFill="1" applyAlignment="1">
      <alignment horizontal="left" indent="1"/>
      <protection/>
    </xf>
    <xf numFmtId="0" fontId="4" fillId="0" borderId="0" xfId="645" applyFont="1" applyFill="1" applyAlignment="1">
      <alignment horizontal="left" indent="1"/>
      <protection/>
    </xf>
    <xf numFmtId="0" fontId="0" fillId="0" borderId="0" xfId="0" applyBorder="1" applyAlignment="1">
      <alignment/>
    </xf>
    <xf numFmtId="0" fontId="6" fillId="0" borderId="0" xfId="249" applyBorder="1">
      <alignment/>
      <protection/>
    </xf>
    <xf numFmtId="0" fontId="2" fillId="0" borderId="0" xfId="0" applyFont="1" applyAlignment="1">
      <alignment vertical="center" wrapText="1"/>
    </xf>
    <xf numFmtId="0" fontId="2" fillId="0" borderId="0" xfId="0" applyFont="1" applyAlignment="1">
      <alignment horizontal="right"/>
    </xf>
    <xf numFmtId="0" fontId="23" fillId="0" borderId="0" xfId="0" applyFont="1" applyAlignment="1">
      <alignment horizontal="right"/>
    </xf>
    <xf numFmtId="0" fontId="2" fillId="0" borderId="0" xfId="0" applyFont="1" applyAlignment="1">
      <alignment wrapText="1"/>
    </xf>
    <xf numFmtId="0" fontId="0" fillId="0" borderId="0" xfId="0" applyAlignment="1">
      <alignment horizontal="right"/>
    </xf>
    <xf numFmtId="0" fontId="2" fillId="0" borderId="0" xfId="0" applyFont="1" applyAlignment="1">
      <alignment vertical="top"/>
    </xf>
    <xf numFmtId="0" fontId="2" fillId="0" borderId="0" xfId="0" applyFont="1" applyBorder="1" applyAlignment="1">
      <alignment horizontal="right"/>
    </xf>
    <xf numFmtId="0" fontId="2" fillId="0" borderId="0" xfId="0" applyFont="1" applyAlignment="1">
      <alignment horizontal="left" vertical="center" indent="1"/>
    </xf>
    <xf numFmtId="0" fontId="2" fillId="0" borderId="0" xfId="0" applyFont="1" applyAlignment="1">
      <alignment horizontal="left" wrapText="1"/>
    </xf>
    <xf numFmtId="0" fontId="5" fillId="0" borderId="0" xfId="0" applyFont="1" applyAlignment="1">
      <alignment horizontal="left" vertical="center" indent="2"/>
    </xf>
    <xf numFmtId="0" fontId="5" fillId="0" borderId="0" xfId="0" applyFont="1" applyAlignment="1">
      <alignment/>
    </xf>
    <xf numFmtId="0" fontId="5" fillId="0" borderId="0" xfId="0" applyFont="1" applyAlignment="1">
      <alignment horizontal="left" vertical="center" indent="1"/>
    </xf>
    <xf numFmtId="0" fontId="4" fillId="0" borderId="0" xfId="0" applyFont="1" applyAlignment="1">
      <alignment/>
    </xf>
    <xf numFmtId="0" fontId="22" fillId="0" borderId="0" xfId="0" applyFont="1" applyAlignment="1">
      <alignment/>
    </xf>
    <xf numFmtId="0" fontId="2" fillId="0" borderId="0" xfId="249" applyFont="1" applyBorder="1" applyAlignment="1">
      <alignment horizontal="left" vertical="top" wrapText="1" indent="1"/>
      <protection/>
    </xf>
    <xf numFmtId="0" fontId="29" fillId="0" borderId="0" xfId="199" applyFont="1" applyBorder="1" applyAlignment="1">
      <alignment horizontal="left" indent="1"/>
    </xf>
    <xf numFmtId="0" fontId="2" fillId="0" borderId="0" xfId="0" applyFont="1" applyBorder="1" applyAlignment="1">
      <alignment horizontal="left" indent="1"/>
    </xf>
    <xf numFmtId="0" fontId="0" fillId="0" borderId="0" xfId="0" applyBorder="1" applyAlignment="1">
      <alignment horizontal="left" indent="1"/>
    </xf>
    <xf numFmtId="0" fontId="27" fillId="0" borderId="0" xfId="0" applyFont="1" applyBorder="1" applyAlignment="1">
      <alignment horizontal="left" indent="1"/>
    </xf>
    <xf numFmtId="0" fontId="7" fillId="0" borderId="0" xfId="249" applyFont="1" applyBorder="1" applyAlignment="1">
      <alignment horizontal="left" wrapText="1" indent="1"/>
      <protection/>
    </xf>
    <xf numFmtId="0" fontId="6" fillId="0" borderId="0" xfId="249" applyFont="1" applyBorder="1" applyAlignment="1">
      <alignment horizontal="left" wrapText="1" indent="1"/>
      <protection/>
    </xf>
    <xf numFmtId="0" fontId="8" fillId="0" borderId="0" xfId="249" applyFont="1" applyFill="1" applyBorder="1" applyAlignment="1">
      <alignment horizontal="left" vertical="center" indent="1"/>
      <protection/>
    </xf>
    <xf numFmtId="0" fontId="8" fillId="0" borderId="0" xfId="205" applyFont="1" applyBorder="1" applyAlignment="1" applyProtection="1">
      <alignment horizontal="left" indent="1"/>
      <protection/>
    </xf>
    <xf numFmtId="0" fontId="6" fillId="0" borderId="0" xfId="249" applyFont="1" applyBorder="1" applyAlignment="1">
      <alignment horizontal="left" vertical="center" wrapText="1" indent="1"/>
      <protection/>
    </xf>
    <xf numFmtId="0" fontId="4" fillId="0" borderId="0" xfId="0" applyFont="1" applyAlignment="1">
      <alignment wrapText="1"/>
    </xf>
    <xf numFmtId="0" fontId="4" fillId="0" borderId="0" xfId="0" applyFont="1" applyAlignment="1">
      <alignment horizontal="right" wrapText="1"/>
    </xf>
    <xf numFmtId="0" fontId="4" fillId="0" borderId="12" xfId="0" applyFont="1" applyBorder="1" applyAlignment="1">
      <alignment/>
    </xf>
    <xf numFmtId="0" fontId="4" fillId="0" borderId="12" xfId="0" applyFont="1" applyBorder="1" applyAlignment="1">
      <alignment horizontal="right"/>
    </xf>
    <xf numFmtId="0" fontId="24" fillId="0" borderId="0" xfId="0" applyFont="1" applyAlignment="1">
      <alignment wrapText="1"/>
    </xf>
    <xf numFmtId="0" fontId="22" fillId="0" borderId="12" xfId="0" applyFont="1" applyBorder="1" applyAlignment="1">
      <alignment horizontal="right"/>
    </xf>
    <xf numFmtId="0" fontId="24" fillId="0" borderId="0" xfId="0" applyFont="1" applyAlignment="1">
      <alignment horizontal="right"/>
    </xf>
    <xf numFmtId="0" fontId="4" fillId="0" borderId="0" xfId="0" applyFont="1" applyAlignment="1">
      <alignment horizontal="right"/>
    </xf>
    <xf numFmtId="0" fontId="4" fillId="0" borderId="0" xfId="645" applyFont="1" applyAlignment="1">
      <alignment/>
      <protection/>
    </xf>
    <xf numFmtId="0" fontId="4" fillId="0" borderId="12" xfId="645" applyFont="1" applyBorder="1" applyAlignment="1">
      <alignment/>
      <protection/>
    </xf>
    <xf numFmtId="0" fontId="4" fillId="0" borderId="0" xfId="645" applyFont="1" applyAlignment="1">
      <alignment wrapText="1"/>
      <protection/>
    </xf>
    <xf numFmtId="0" fontId="2" fillId="0" borderId="0" xfId="645" applyFont="1" applyAlignment="1">
      <alignment horizontal="right"/>
      <protection/>
    </xf>
    <xf numFmtId="0" fontId="22" fillId="0" borderId="0" xfId="0" applyFont="1" applyAlignment="1">
      <alignment horizontal="center"/>
    </xf>
    <xf numFmtId="0" fontId="24" fillId="0" borderId="0" xfId="0" applyFont="1" applyAlignment="1">
      <alignment horizontal="center"/>
    </xf>
    <xf numFmtId="0" fontId="0" fillId="36" borderId="0" xfId="0" applyFill="1" applyBorder="1" applyAlignment="1">
      <alignment/>
    </xf>
    <xf numFmtId="0" fontId="2" fillId="36" borderId="0" xfId="0" applyFont="1" applyFill="1" applyAlignment="1">
      <alignment/>
    </xf>
    <xf numFmtId="0" fontId="2" fillId="0" borderId="0" xfId="645" applyFont="1" applyBorder="1" applyAlignment="1">
      <alignment/>
      <protection/>
    </xf>
    <xf numFmtId="0" fontId="27" fillId="0" borderId="13" xfId="0" applyFont="1" applyBorder="1" applyAlignment="1">
      <alignment/>
    </xf>
    <xf numFmtId="0" fontId="0" fillId="0" borderId="13" xfId="0" applyBorder="1" applyAlignment="1">
      <alignment horizontal="left" indent="1"/>
    </xf>
    <xf numFmtId="0" fontId="23" fillId="0" borderId="0" xfId="0" applyFont="1" applyAlignment="1">
      <alignment horizontal="right" wrapText="1"/>
    </xf>
    <xf numFmtId="0" fontId="4" fillId="0" borderId="12" xfId="0" applyFont="1" applyBorder="1" applyAlignment="1">
      <alignment horizontal="right" wrapText="1"/>
    </xf>
    <xf numFmtId="0" fontId="2" fillId="0" borderId="0" xfId="645" applyFont="1" applyAlignment="1">
      <alignment horizontal="right" wrapText="1"/>
      <protection/>
    </xf>
    <xf numFmtId="0" fontId="0" fillId="0" borderId="0" xfId="0" applyAlignment="1">
      <alignment horizontal="right" wrapText="1"/>
    </xf>
    <xf numFmtId="166" fontId="23" fillId="0" borderId="0" xfId="0" applyNumberFormat="1" applyFont="1" applyAlignment="1">
      <alignment/>
    </xf>
    <xf numFmtId="0" fontId="5" fillId="0" borderId="0" xfId="645" applyFont="1" applyAlignment="1">
      <alignment horizontal="left" indent="2"/>
      <protection/>
    </xf>
    <xf numFmtId="0" fontId="4" fillId="0" borderId="0" xfId="645" applyFont="1" applyAlignment="1">
      <alignment horizontal="left" indent="2"/>
      <protection/>
    </xf>
    <xf numFmtId="0" fontId="2" fillId="0" borderId="0" xfId="811" applyFont="1" applyAlignment="1">
      <alignment horizontal="left"/>
      <protection/>
    </xf>
    <xf numFmtId="0" fontId="2" fillId="0" borderId="0" xfId="645" applyFont="1" applyFill="1" applyAlignment="1">
      <alignment horizontal="left" indent="2"/>
      <protection/>
    </xf>
    <xf numFmtId="0" fontId="5" fillId="0" borderId="0" xfId="645" applyFont="1" applyFill="1" applyAlignment="1">
      <alignment horizontal="left" indent="2"/>
      <protection/>
    </xf>
    <xf numFmtId="0" fontId="4" fillId="0" borderId="0" xfId="645" applyFont="1" applyFill="1" applyAlignment="1">
      <alignment horizontal="left" indent="2"/>
      <protection/>
    </xf>
    <xf numFmtId="0" fontId="4" fillId="0" borderId="0" xfId="0" applyFont="1" applyBorder="1" applyAlignment="1">
      <alignment horizontal="right"/>
    </xf>
    <xf numFmtId="0" fontId="11" fillId="0" borderId="0" xfId="199" applyFont="1" applyAlignment="1">
      <alignment/>
    </xf>
    <xf numFmtId="0" fontId="11" fillId="0" borderId="0" xfId="199" applyFont="1" applyAlignment="1">
      <alignment horizontal="right"/>
    </xf>
    <xf numFmtId="0" fontId="18" fillId="0" borderId="13" xfId="0" applyFont="1" applyBorder="1" applyAlignment="1">
      <alignment/>
    </xf>
    <xf numFmtId="0" fontId="18" fillId="0" borderId="0" xfId="0" applyNumberFormat="1" applyFont="1" applyAlignment="1">
      <alignment horizontal="left"/>
    </xf>
    <xf numFmtId="3" fontId="2" fillId="0" borderId="0" xfId="1281" applyNumberFormat="1" applyFont="1" applyBorder="1">
      <alignment horizontal="right"/>
      <protection/>
    </xf>
    <xf numFmtId="3" fontId="2" fillId="0" borderId="0" xfId="0" applyNumberFormat="1" applyFont="1" applyBorder="1" applyAlignment="1">
      <alignment/>
    </xf>
    <xf numFmtId="166" fontId="24" fillId="0" borderId="0" xfId="0" applyNumberFormat="1" applyFont="1" applyAlignment="1">
      <alignment/>
    </xf>
    <xf numFmtId="3" fontId="2" fillId="0" borderId="0" xfId="0" applyNumberFormat="1" applyFont="1" applyBorder="1" applyAlignment="1">
      <alignment horizontal="right"/>
    </xf>
    <xf numFmtId="3" fontId="2" fillId="0" borderId="0" xfId="1282" applyNumberFormat="1" applyFont="1" applyBorder="1">
      <alignment horizontal="right"/>
      <protection/>
    </xf>
    <xf numFmtId="0" fontId="11" fillId="0" borderId="0" xfId="205" applyFont="1" applyBorder="1" applyAlignment="1" applyProtection="1">
      <alignment wrapText="1"/>
      <protection/>
    </xf>
    <xf numFmtId="0" fontId="2" fillId="0" borderId="0" xfId="1173" applyFont="1" applyAlignment="1">
      <alignment/>
      <protection/>
    </xf>
    <xf numFmtId="0" fontId="2" fillId="0" borderId="0" xfId="1173" applyFont="1" applyAlignment="1">
      <alignment vertical="center"/>
      <protection/>
    </xf>
    <xf numFmtId="0" fontId="2" fillId="0" borderId="0" xfId="645" applyFont="1" applyAlignment="1">
      <alignment wrapText="1"/>
      <protection/>
    </xf>
    <xf numFmtId="0" fontId="11" fillId="0" borderId="0" xfId="205" applyFont="1" applyBorder="1" applyAlignment="1" applyProtection="1">
      <alignment/>
      <protection/>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xf>
    <xf numFmtId="0" fontId="86" fillId="0" borderId="0" xfId="0" applyFont="1" applyAlignment="1">
      <alignment vertical="center" wrapText="1"/>
    </xf>
    <xf numFmtId="0" fontId="87" fillId="0" borderId="0" xfId="645" applyFont="1" applyFill="1" applyAlignment="1">
      <alignment horizontal="left" wrapText="1"/>
      <protection/>
    </xf>
    <xf numFmtId="0" fontId="8" fillId="0" borderId="0" xfId="0" applyFont="1" applyAlignment="1">
      <alignment vertical="center"/>
    </xf>
    <xf numFmtId="0" fontId="88" fillId="0" borderId="0" xfId="199" applyFont="1" applyAlignment="1">
      <alignment/>
    </xf>
    <xf numFmtId="0" fontId="2" fillId="0" borderId="0" xfId="811" applyFont="1" applyAlignment="1">
      <alignment horizontal="left" vertical="center"/>
      <protection/>
    </xf>
    <xf numFmtId="0" fontId="4" fillId="0" borderId="0" xfId="811" applyFont="1" applyAlignment="1">
      <alignment horizontal="left" vertical="center" indent="1"/>
      <protection/>
    </xf>
    <xf numFmtId="0" fontId="2" fillId="0" borderId="0" xfId="645" applyFont="1" applyAlignment="1">
      <alignment vertical="center"/>
      <protection/>
    </xf>
    <xf numFmtId="0" fontId="11" fillId="0" borderId="0" xfId="205" applyFont="1" applyBorder="1" applyAlignment="1" applyProtection="1">
      <alignment vertical="center"/>
      <protection/>
    </xf>
    <xf numFmtId="3" fontId="2" fillId="0" borderId="0" xfId="0" applyNumberFormat="1" applyFont="1" applyBorder="1" applyAlignment="1">
      <alignment vertical="center"/>
    </xf>
    <xf numFmtId="3" fontId="2" fillId="0" borderId="0" xfId="1292" applyNumberFormat="1" applyFont="1" applyBorder="1">
      <alignment horizontal="right"/>
      <protection/>
    </xf>
    <xf numFmtId="3" fontId="2" fillId="0" borderId="0" xfId="1293" applyNumberFormat="1" applyFont="1" applyBorder="1">
      <alignment horizontal="right"/>
      <protection/>
    </xf>
    <xf numFmtId="3" fontId="4" fillId="0" borderId="0" xfId="1293" applyNumberFormat="1" applyFont="1" applyBorder="1">
      <alignment horizontal="right"/>
      <protection/>
    </xf>
    <xf numFmtId="3" fontId="2" fillId="0" borderId="0" xfId="1302" applyNumberFormat="1" applyFont="1" applyBorder="1">
      <alignment horizontal="right"/>
      <protection/>
    </xf>
    <xf numFmtId="3" fontId="2" fillId="0" borderId="0" xfId="0" applyNumberFormat="1" applyFont="1" applyFill="1" applyBorder="1" applyAlignment="1" applyProtection="1">
      <alignment horizontal="right"/>
      <protection/>
    </xf>
    <xf numFmtId="3" fontId="2" fillId="0" borderId="0" xfId="0" applyNumberFormat="1" applyFont="1" applyBorder="1" applyAlignment="1">
      <alignment wrapText="1"/>
    </xf>
    <xf numFmtId="3" fontId="2" fillId="0" borderId="0" xfId="1305" applyNumberFormat="1" applyFont="1" applyBorder="1">
      <alignment horizontal="right"/>
      <protection/>
    </xf>
    <xf numFmtId="3" fontId="2" fillId="0" borderId="0" xfId="1296" applyNumberFormat="1" applyFont="1" applyBorder="1">
      <alignment horizontal="right"/>
      <protection/>
    </xf>
    <xf numFmtId="3" fontId="5" fillId="0" borderId="0" xfId="1305" applyNumberFormat="1" applyFont="1" applyBorder="1">
      <alignment horizontal="right"/>
      <protection/>
    </xf>
    <xf numFmtId="3" fontId="4" fillId="0" borderId="0" xfId="1305" applyNumberFormat="1" applyFont="1" applyBorder="1">
      <alignment horizontal="right"/>
      <protection/>
    </xf>
    <xf numFmtId="3" fontId="2" fillId="0" borderId="0" xfId="1279" applyNumberFormat="1" applyFont="1" applyBorder="1">
      <alignment horizontal="right"/>
      <protection/>
    </xf>
    <xf numFmtId="3" fontId="5" fillId="0" borderId="0" xfId="1293" applyNumberFormat="1" applyFont="1" applyBorder="1">
      <alignment horizontal="right"/>
      <protection/>
    </xf>
    <xf numFmtId="3" fontId="4" fillId="0" borderId="0" xfId="0" applyNumberFormat="1" applyFont="1" applyBorder="1" applyAlignment="1">
      <alignment/>
    </xf>
    <xf numFmtId="0" fontId="87" fillId="0" borderId="12" xfId="0" applyFont="1" applyBorder="1" applyAlignment="1">
      <alignment/>
    </xf>
    <xf numFmtId="3" fontId="2" fillId="0" borderId="0" xfId="1266" applyNumberFormat="1" applyFont="1" applyBorder="1">
      <alignment horizontal="right"/>
      <protection/>
    </xf>
    <xf numFmtId="3" fontId="4" fillId="0" borderId="0" xfId="1266" applyNumberFormat="1" applyFont="1" applyBorder="1">
      <alignment horizontal="right"/>
      <protection/>
    </xf>
    <xf numFmtId="3" fontId="4" fillId="0" borderId="0" xfId="1296" applyNumberFormat="1" applyFont="1" applyBorder="1">
      <alignment horizontal="right"/>
      <protection/>
    </xf>
    <xf numFmtId="0" fontId="2" fillId="0" borderId="0" xfId="0" applyFont="1" applyAlignment="1">
      <alignment horizontal="left" indent="2"/>
    </xf>
    <xf numFmtId="0" fontId="5" fillId="0" borderId="0" xfId="0" applyFont="1" applyAlignment="1">
      <alignment horizontal="left" indent="2"/>
    </xf>
    <xf numFmtId="0" fontId="2" fillId="0" borderId="0" xfId="1210" applyFont="1" applyBorder="1" applyAlignment="1">
      <alignment horizontal="left" vertical="center" wrapText="1"/>
      <protection/>
    </xf>
    <xf numFmtId="0" fontId="2" fillId="0" borderId="0" xfId="0" applyFont="1" applyBorder="1" applyAlignment="1">
      <alignment horizontal="left" vertical="center" indent="1"/>
    </xf>
    <xf numFmtId="0" fontId="2" fillId="0" borderId="0" xfId="645" applyFont="1" applyBorder="1" applyAlignment="1">
      <alignment horizontal="left" vertical="center"/>
      <protection/>
    </xf>
    <xf numFmtId="0" fontId="2" fillId="0" borderId="0" xfId="1173" applyFont="1" applyBorder="1" applyAlignment="1">
      <alignment horizontal="left" vertical="center"/>
      <protection/>
    </xf>
    <xf numFmtId="3" fontId="2" fillId="0" borderId="0" xfId="1303" applyNumberFormat="1" applyFont="1" applyBorder="1" applyAlignment="1">
      <alignment horizontal="right"/>
      <protection/>
    </xf>
    <xf numFmtId="3" fontId="5" fillId="0" borderId="0" xfId="1303" applyNumberFormat="1" applyFont="1" applyBorder="1" applyAlignment="1">
      <alignment horizontal="right"/>
      <protection/>
    </xf>
    <xf numFmtId="3" fontId="4" fillId="0" borderId="0" xfId="1303" applyNumberFormat="1" applyFont="1" applyBorder="1" applyAlignment="1">
      <alignment horizontal="right"/>
      <protection/>
    </xf>
    <xf numFmtId="3" fontId="2" fillId="0" borderId="0" xfId="1266" applyNumberFormat="1" applyFont="1" applyBorder="1" applyAlignment="1">
      <alignment horizontal="right"/>
      <protection/>
    </xf>
    <xf numFmtId="3" fontId="5" fillId="0" borderId="0" xfId="1266" applyNumberFormat="1" applyFont="1" applyBorder="1" applyAlignment="1">
      <alignment horizontal="right"/>
      <protection/>
    </xf>
    <xf numFmtId="3" fontId="4" fillId="0" borderId="0" xfId="1266" applyNumberFormat="1" applyFont="1" applyBorder="1" applyAlignment="1">
      <alignment horizontal="right"/>
      <protection/>
    </xf>
    <xf numFmtId="0" fontId="4" fillId="0" borderId="0" xfId="811" applyFont="1" applyBorder="1" applyAlignment="1">
      <alignment horizontal="left" vertical="center" indent="1"/>
      <protection/>
    </xf>
    <xf numFmtId="3" fontId="2" fillId="0" borderId="0" xfId="1285" applyNumberFormat="1" applyFont="1" applyBorder="1" applyAlignment="1">
      <alignment horizontal="right"/>
      <protection/>
    </xf>
    <xf numFmtId="3" fontId="5" fillId="0" borderId="0" xfId="1285" applyNumberFormat="1" applyFont="1" applyBorder="1" applyAlignment="1">
      <alignment horizontal="right"/>
      <protection/>
    </xf>
    <xf numFmtId="3" fontId="4" fillId="0" borderId="0" xfId="1285" applyNumberFormat="1" applyFont="1" applyBorder="1" applyAlignment="1">
      <alignment horizontal="right"/>
      <protection/>
    </xf>
    <xf numFmtId="3" fontId="2" fillId="0" borderId="0" xfId="1296" applyNumberFormat="1" applyFont="1" applyBorder="1" applyAlignment="1">
      <alignment horizontal="right"/>
      <protection/>
    </xf>
    <xf numFmtId="3" fontId="4" fillId="0" borderId="0" xfId="1296" applyNumberFormat="1" applyFont="1" applyBorder="1" applyAlignment="1">
      <alignment horizontal="right"/>
      <protection/>
    </xf>
    <xf numFmtId="0" fontId="2" fillId="0" borderId="12" xfId="0" applyFont="1" applyBorder="1" applyAlignment="1">
      <alignment/>
    </xf>
    <xf numFmtId="0" fontId="2" fillId="0" borderId="0" xfId="0" applyFont="1" applyBorder="1" applyAlignment="1">
      <alignment/>
    </xf>
    <xf numFmtId="0" fontId="2" fillId="0" borderId="0" xfId="1247" applyFont="1" applyBorder="1" applyAlignment="1">
      <alignment horizontal="left" vertical="center" wrapText="1"/>
      <protection/>
    </xf>
    <xf numFmtId="0" fontId="79" fillId="0" borderId="0" xfId="0" applyFont="1" applyAlignment="1">
      <alignment/>
    </xf>
    <xf numFmtId="0" fontId="89" fillId="0" borderId="0" xfId="0" applyFont="1" applyAlignment="1">
      <alignment/>
    </xf>
    <xf numFmtId="0" fontId="90" fillId="0" borderId="0" xfId="0" applyFont="1" applyAlignment="1">
      <alignment/>
    </xf>
    <xf numFmtId="0" fontId="74" fillId="0" borderId="0" xfId="199" applyFont="1" applyAlignment="1">
      <alignment/>
    </xf>
    <xf numFmtId="3" fontId="4" fillId="0" borderId="0" xfId="1302" applyNumberFormat="1" applyFont="1" applyBorder="1">
      <alignment horizontal="right"/>
      <protection/>
    </xf>
    <xf numFmtId="3" fontId="4" fillId="0" borderId="0" xfId="1292" applyNumberFormat="1" applyFont="1" applyBorder="1">
      <alignment horizontal="right"/>
      <protection/>
    </xf>
    <xf numFmtId="3" fontId="5" fillId="0" borderId="0" xfId="1302" applyNumberFormat="1" applyFont="1" applyBorder="1">
      <alignment horizontal="right"/>
      <protection/>
    </xf>
    <xf numFmtId="3" fontId="5" fillId="0" borderId="0" xfId="1292" applyNumberFormat="1" applyFont="1" applyBorder="1">
      <alignment horizontal="right"/>
      <protection/>
    </xf>
    <xf numFmtId="3" fontId="5" fillId="0" borderId="0" xfId="0" applyNumberFormat="1" applyFont="1" applyFill="1" applyBorder="1" applyAlignment="1" applyProtection="1">
      <alignment horizontal="right"/>
      <protection/>
    </xf>
    <xf numFmtId="0" fontId="2" fillId="0" borderId="0" xfId="1285" applyFont="1" applyAlignment="1">
      <alignment horizontal="left" vertical="center" wrapText="1"/>
      <protection/>
    </xf>
    <xf numFmtId="0" fontId="85" fillId="0" borderId="0" xfId="0" applyFont="1" applyAlignment="1">
      <alignment horizontal="right"/>
    </xf>
    <xf numFmtId="0" fontId="85" fillId="0" borderId="0" xfId="0" applyFont="1" applyAlignment="1">
      <alignment horizontal="right" wrapText="1"/>
    </xf>
    <xf numFmtId="3" fontId="2" fillId="0" borderId="0" xfId="1292" applyNumberFormat="1" applyFont="1" applyBorder="1" applyAlignment="1">
      <alignment horizontal="right" vertical="center"/>
      <protection/>
    </xf>
    <xf numFmtId="0" fontId="2" fillId="0" borderId="0" xfId="1270" applyFont="1" applyBorder="1" applyAlignment="1">
      <alignment horizontal="left" vertical="center" wrapText="1" indent="1"/>
      <protection/>
    </xf>
    <xf numFmtId="0" fontId="2" fillId="37" borderId="0" xfId="0" applyFont="1" applyFill="1" applyAlignment="1">
      <alignment/>
    </xf>
    <xf numFmtId="0" fontId="23" fillId="37" borderId="0" xfId="0" applyFont="1" applyFill="1" applyAlignment="1">
      <alignment horizontal="right"/>
    </xf>
    <xf numFmtId="0" fontId="23" fillId="37" borderId="0" xfId="0" applyFont="1" applyFill="1" applyAlignment="1">
      <alignment horizontal="right" wrapText="1"/>
    </xf>
    <xf numFmtId="0" fontId="33" fillId="0" borderId="0" xfId="1285" applyFont="1" applyAlignment="1">
      <alignment horizontal="left" vertical="center" wrapText="1"/>
      <protection/>
    </xf>
    <xf numFmtId="0" fontId="33" fillId="0" borderId="0" xfId="1285" applyFont="1" applyBorder="1" applyAlignment="1">
      <alignment horizontal="left" vertical="center" wrapText="1"/>
      <protection/>
    </xf>
    <xf numFmtId="0" fontId="34" fillId="0" borderId="0" xfId="199" applyFont="1" applyFill="1" applyBorder="1" applyAlignment="1">
      <alignment/>
    </xf>
    <xf numFmtId="0" fontId="15" fillId="0" borderId="0" xfId="205" applyFont="1" applyBorder="1" applyAlignment="1" applyProtection="1">
      <alignment/>
      <protection/>
    </xf>
    <xf numFmtId="0" fontId="15" fillId="0" borderId="0" xfId="0" applyFont="1" applyAlignment="1">
      <alignment/>
    </xf>
    <xf numFmtId="0" fontId="4" fillId="0" borderId="0" xfId="0" applyFont="1" applyBorder="1" applyAlignment="1">
      <alignment horizontal="left"/>
    </xf>
    <xf numFmtId="0" fontId="4" fillId="0" borderId="0" xfId="0" applyFont="1" applyAlignment="1">
      <alignment horizontal="left" indent="2"/>
    </xf>
    <xf numFmtId="0" fontId="36" fillId="0" borderId="0" xfId="0" applyFont="1" applyAlignment="1">
      <alignment horizontal="right" wrapText="1"/>
    </xf>
    <xf numFmtId="0" fontId="13" fillId="0" borderId="0" xfId="1012">
      <alignment/>
      <protection/>
    </xf>
    <xf numFmtId="0" fontId="13" fillId="0" borderId="0" xfId="1007">
      <alignment/>
      <protection/>
    </xf>
    <xf numFmtId="0" fontId="11" fillId="0" borderId="0" xfId="205" applyFont="1" applyBorder="1" applyAlignment="1" applyProtection="1">
      <alignment wrapText="1"/>
      <protection/>
    </xf>
    <xf numFmtId="0" fontId="15" fillId="0" borderId="0" xfId="249" applyFont="1" applyBorder="1" applyAlignment="1">
      <alignment wrapText="1"/>
      <protection/>
    </xf>
    <xf numFmtId="0" fontId="2" fillId="0" borderId="0" xfId="249" applyFont="1" applyBorder="1" applyAlignment="1">
      <alignment vertical="center" wrapText="1"/>
      <protection/>
    </xf>
    <xf numFmtId="0" fontId="91" fillId="38" borderId="0" xfId="0" applyFont="1" applyFill="1" applyAlignment="1">
      <alignment vertical="center"/>
    </xf>
    <xf numFmtId="0" fontId="7" fillId="0" borderId="0" xfId="249" applyFont="1" applyFill="1" applyBorder="1" applyAlignment="1">
      <alignment vertical="center"/>
      <protection/>
    </xf>
    <xf numFmtId="0" fontId="6" fillId="0" borderId="0" xfId="249" applyFont="1" applyBorder="1" applyAlignment="1">
      <alignment vertical="center"/>
      <protection/>
    </xf>
    <xf numFmtId="0" fontId="4" fillId="0" borderId="0" xfId="0" applyFont="1" applyAlignment="1">
      <alignment horizontal="center" wrapText="1"/>
    </xf>
    <xf numFmtId="0" fontId="8" fillId="0" borderId="0" xfId="0" applyFont="1" applyAlignment="1">
      <alignment vertical="center"/>
    </xf>
    <xf numFmtId="0" fontId="11" fillId="0" borderId="0" xfId="205" applyFont="1" applyBorder="1" applyAlignment="1" applyProtection="1">
      <alignment vertical="center" wrapText="1"/>
      <protection/>
    </xf>
    <xf numFmtId="0" fontId="10" fillId="0" borderId="0" xfId="249" applyFont="1" applyFill="1" applyBorder="1" applyAlignment="1">
      <alignment vertical="center"/>
      <protection/>
    </xf>
    <xf numFmtId="0" fontId="8" fillId="0" borderId="0" xfId="0" applyFont="1" applyAlignment="1">
      <alignment/>
    </xf>
    <xf numFmtId="0" fontId="4" fillId="0" borderId="0" xfId="0" applyFont="1" applyAlignment="1">
      <alignment horizontal="center"/>
    </xf>
    <xf numFmtId="0" fontId="4" fillId="0" borderId="0" xfId="645" applyFont="1" applyAlignment="1">
      <alignment horizontal="center"/>
      <protection/>
    </xf>
    <xf numFmtId="0" fontId="7" fillId="0" borderId="0" xfId="249" applyFont="1" applyFill="1" applyBorder="1" applyAlignment="1">
      <alignment horizontal="left" vertical="center"/>
      <protection/>
    </xf>
    <xf numFmtId="0" fontId="6" fillId="0" borderId="0" xfId="249" applyFont="1" applyBorder="1" applyAlignment="1">
      <alignment horizontal="left" vertical="center"/>
      <protection/>
    </xf>
    <xf numFmtId="3" fontId="30" fillId="0" borderId="0" xfId="249" applyNumberFormat="1" applyFont="1" applyBorder="1" applyAlignment="1">
      <alignment horizontal="center"/>
      <protection/>
    </xf>
    <xf numFmtId="3" fontId="4" fillId="0" borderId="0" xfId="1278" applyNumberFormat="1" applyFont="1" applyBorder="1" applyAlignment="1">
      <alignment horizontal="center"/>
      <protection/>
    </xf>
    <xf numFmtId="0" fontId="0" fillId="0" borderId="0" xfId="0" applyAlignment="1">
      <alignment vertical="center"/>
    </xf>
  </cellXfs>
  <cellStyles count="1299">
    <cellStyle name="Normal" xfId="0"/>
    <cellStyle name="20% - Accent1" xfId="15"/>
    <cellStyle name="20% - Accent1 2" xfId="16"/>
    <cellStyle name="20% - Accent1 2 2" xfId="17"/>
    <cellStyle name="20% - Accent1 2 2 2" xfId="18"/>
    <cellStyle name="20% - Accent1 2 3" xfId="19"/>
    <cellStyle name="20% - Accent1 3" xfId="20"/>
    <cellStyle name="20% - Accent1 3 2" xfId="21"/>
    <cellStyle name="20% - Accent1 4" xfId="22"/>
    <cellStyle name="20% - Accent2" xfId="23"/>
    <cellStyle name="20% - Accent2 2" xfId="24"/>
    <cellStyle name="20% - Accent2 2 2" xfId="25"/>
    <cellStyle name="20% - Accent2 2 2 2" xfId="26"/>
    <cellStyle name="20% - Accent2 2 3" xfId="27"/>
    <cellStyle name="20% - Accent2 3" xfId="28"/>
    <cellStyle name="20% - Accent2 3 2" xfId="29"/>
    <cellStyle name="20% - Accent2 4" xfId="30"/>
    <cellStyle name="20% - Accent3" xfId="31"/>
    <cellStyle name="20% - Accent3 2" xfId="32"/>
    <cellStyle name="20% - Accent3 2 2" xfId="33"/>
    <cellStyle name="20% - Accent3 2 2 2" xfId="34"/>
    <cellStyle name="20% - Accent3 2 3" xfId="35"/>
    <cellStyle name="20% - Accent3 3" xfId="36"/>
    <cellStyle name="20% - Accent3 3 2" xfId="37"/>
    <cellStyle name="20% - Accent3 4" xfId="38"/>
    <cellStyle name="20% - Accent4" xfId="39"/>
    <cellStyle name="20% - Accent4 2" xfId="40"/>
    <cellStyle name="20% - Accent4 2 2" xfId="41"/>
    <cellStyle name="20% - Accent4 2 2 2" xfId="42"/>
    <cellStyle name="20% - Accent4 2 3" xfId="43"/>
    <cellStyle name="20% - Accent4 3" xfId="44"/>
    <cellStyle name="20% - Accent4 3 2" xfId="45"/>
    <cellStyle name="20% - Accent4 4" xfId="46"/>
    <cellStyle name="20% - Accent5" xfId="47"/>
    <cellStyle name="20% - Accent5 2" xfId="48"/>
    <cellStyle name="20% - Accent5 2 2" xfId="49"/>
    <cellStyle name="20% - Accent5 2 2 2" xfId="50"/>
    <cellStyle name="20% - Accent5 2 3" xfId="51"/>
    <cellStyle name="20% - Accent5 3" xfId="52"/>
    <cellStyle name="20% - Accent5 3 2" xfId="53"/>
    <cellStyle name="20% - Accent5 4" xfId="54"/>
    <cellStyle name="20% - Accent6" xfId="55"/>
    <cellStyle name="20% - Accent6 2" xfId="56"/>
    <cellStyle name="20% - Accent6 2 2" xfId="57"/>
    <cellStyle name="20% - Accent6 2 2 2" xfId="58"/>
    <cellStyle name="20% - Accent6 2 3" xfId="59"/>
    <cellStyle name="20% - Accent6 3" xfId="60"/>
    <cellStyle name="20% - Accent6 3 2" xfId="61"/>
    <cellStyle name="20% - Accent6 4" xfId="62"/>
    <cellStyle name="40% - Accent1" xfId="63"/>
    <cellStyle name="40% - Accent1 2" xfId="64"/>
    <cellStyle name="40% - Accent1 2 2" xfId="65"/>
    <cellStyle name="40% - Accent1 2 2 2" xfId="66"/>
    <cellStyle name="40% - Accent1 2 3" xfId="67"/>
    <cellStyle name="40% - Accent1 3" xfId="68"/>
    <cellStyle name="40% - Accent1 3 2" xfId="69"/>
    <cellStyle name="40% - Accent1 4" xfId="70"/>
    <cellStyle name="40% - Accent2" xfId="71"/>
    <cellStyle name="40% - Accent2 2" xfId="72"/>
    <cellStyle name="40% - Accent2 2 2" xfId="73"/>
    <cellStyle name="40% - Accent2 2 2 2" xfId="74"/>
    <cellStyle name="40% - Accent2 2 3" xfId="75"/>
    <cellStyle name="40% - Accent2 3" xfId="76"/>
    <cellStyle name="40% - Accent2 3 2" xfId="77"/>
    <cellStyle name="40% - Accent2 4" xfId="78"/>
    <cellStyle name="40% - Accent3" xfId="79"/>
    <cellStyle name="40% - Accent3 2" xfId="80"/>
    <cellStyle name="40% - Accent3 2 2" xfId="81"/>
    <cellStyle name="40% - Accent3 2 2 2" xfId="82"/>
    <cellStyle name="40% - Accent3 2 3" xfId="83"/>
    <cellStyle name="40% - Accent3 3" xfId="84"/>
    <cellStyle name="40% - Accent3 3 2" xfId="85"/>
    <cellStyle name="40% - Accent3 4" xfId="86"/>
    <cellStyle name="40% - Accent4" xfId="87"/>
    <cellStyle name="40% - Accent4 2" xfId="88"/>
    <cellStyle name="40% - Accent4 2 2" xfId="89"/>
    <cellStyle name="40% - Accent4 2 2 2" xfId="90"/>
    <cellStyle name="40% - Accent4 2 3" xfId="91"/>
    <cellStyle name="40% - Accent4 3" xfId="92"/>
    <cellStyle name="40% - Accent4 3 2" xfId="93"/>
    <cellStyle name="40% - Accent4 4" xfId="94"/>
    <cellStyle name="40% - Accent5" xfId="95"/>
    <cellStyle name="40% - Accent5 2" xfId="96"/>
    <cellStyle name="40% - Accent5 2 2" xfId="97"/>
    <cellStyle name="40% - Accent5 2 2 2" xfId="98"/>
    <cellStyle name="40% - Accent5 2 3" xfId="99"/>
    <cellStyle name="40% - Accent5 3" xfId="100"/>
    <cellStyle name="40% - Accent5 3 2" xfId="101"/>
    <cellStyle name="40% - Accent5 4" xfId="102"/>
    <cellStyle name="40% - Accent6" xfId="103"/>
    <cellStyle name="40% - Accent6 2" xfId="104"/>
    <cellStyle name="40% - Accent6 2 2" xfId="105"/>
    <cellStyle name="40% - Accent6 2 2 2" xfId="106"/>
    <cellStyle name="40% - Accent6 2 3" xfId="107"/>
    <cellStyle name="40% - Accent6 3" xfId="108"/>
    <cellStyle name="40% - Accent6 3 2" xfId="109"/>
    <cellStyle name="40% - Accent6 4" xfId="110"/>
    <cellStyle name="60% - Accent1" xfId="111"/>
    <cellStyle name="60% - Accent1 2" xfId="112"/>
    <cellStyle name="60% - Accent2" xfId="113"/>
    <cellStyle name="60% - Accent2 2" xfId="114"/>
    <cellStyle name="60% - Accent3" xfId="115"/>
    <cellStyle name="60% - Accent3 2" xfId="116"/>
    <cellStyle name="60% - Accent4" xfId="117"/>
    <cellStyle name="60% - Accent4 2" xfId="118"/>
    <cellStyle name="60% - Accent5" xfId="119"/>
    <cellStyle name="60% - Accent5 2" xfId="120"/>
    <cellStyle name="60% - Accent6" xfId="121"/>
    <cellStyle name="60% - Accent6 2" xfId="122"/>
    <cellStyle name="Accent1" xfId="123"/>
    <cellStyle name="Accent1 2" xfId="124"/>
    <cellStyle name="Accent2" xfId="125"/>
    <cellStyle name="Accent2 2" xfId="126"/>
    <cellStyle name="Accent3" xfId="127"/>
    <cellStyle name="Accent3 2" xfId="128"/>
    <cellStyle name="Accent4" xfId="129"/>
    <cellStyle name="Accent4 2" xfId="130"/>
    <cellStyle name="Accent5" xfId="131"/>
    <cellStyle name="Accent5 2" xfId="132"/>
    <cellStyle name="Accent6" xfId="133"/>
    <cellStyle name="Accent6 2" xfId="134"/>
    <cellStyle name="Bad" xfId="135"/>
    <cellStyle name="Bad 2" xfId="136"/>
    <cellStyle name="Calculation" xfId="137"/>
    <cellStyle name="Calculation 2" xfId="138"/>
    <cellStyle name="cells" xfId="139"/>
    <cellStyle name="cells 2" xfId="140"/>
    <cellStyle name="Check Cell" xfId="141"/>
    <cellStyle name="Check Cell 2" xfId="142"/>
    <cellStyle name="column field" xfId="143"/>
    <cellStyle name="column field 2" xfId="144"/>
    <cellStyle name="Comma" xfId="145"/>
    <cellStyle name="Comma [0]" xfId="146"/>
    <cellStyle name="Comma 10" xfId="147"/>
    <cellStyle name="Comma 11" xfId="148"/>
    <cellStyle name="Comma 11 2" xfId="149"/>
    <cellStyle name="Comma 12" xfId="150"/>
    <cellStyle name="Comma 12 2" xfId="151"/>
    <cellStyle name="Comma 13" xfId="152"/>
    <cellStyle name="Comma 13 2" xfId="153"/>
    <cellStyle name="Comma 2" xfId="154"/>
    <cellStyle name="Comma 2 2" xfId="155"/>
    <cellStyle name="Comma 2 2 2" xfId="156"/>
    <cellStyle name="Comma 2 3" xfId="157"/>
    <cellStyle name="Comma 3" xfId="158"/>
    <cellStyle name="Comma 3 2" xfId="159"/>
    <cellStyle name="Comma 4" xfId="160"/>
    <cellStyle name="Comma 5" xfId="161"/>
    <cellStyle name="Comma 6" xfId="162"/>
    <cellStyle name="Comma 6 2" xfId="163"/>
    <cellStyle name="Comma 7" xfId="164"/>
    <cellStyle name="Comma 8" xfId="165"/>
    <cellStyle name="Comma 8 2" xfId="166"/>
    <cellStyle name="Comma 9" xfId="167"/>
    <cellStyle name="Comma 9 2" xfId="168"/>
    <cellStyle name="Currency" xfId="169"/>
    <cellStyle name="Currency [0]" xfId="170"/>
    <cellStyle name="Explanatory Text" xfId="171"/>
    <cellStyle name="Explanatory Text 2" xfId="172"/>
    <cellStyle name="field" xfId="173"/>
    <cellStyle name="field 2" xfId="174"/>
    <cellStyle name="field names" xfId="175"/>
    <cellStyle name="Followed Hyperlink" xfId="176"/>
    <cellStyle name="footer" xfId="177"/>
    <cellStyle name="Good" xfId="178"/>
    <cellStyle name="Good 2" xfId="179"/>
    <cellStyle name="Heading" xfId="180"/>
    <cellStyle name="Heading 1" xfId="181"/>
    <cellStyle name="Heading 1 2" xfId="182"/>
    <cellStyle name="heading 10" xfId="183"/>
    <cellStyle name="heading 11" xfId="184"/>
    <cellStyle name="heading 12" xfId="185"/>
    <cellStyle name="heading 13" xfId="186"/>
    <cellStyle name="Heading 2" xfId="187"/>
    <cellStyle name="Heading 2 2" xfId="188"/>
    <cellStyle name="Heading 3" xfId="189"/>
    <cellStyle name="Heading 3 2" xfId="190"/>
    <cellStyle name="Heading 4" xfId="191"/>
    <cellStyle name="Heading 4 2" xfId="192"/>
    <cellStyle name="heading 5" xfId="193"/>
    <cellStyle name="heading 6" xfId="194"/>
    <cellStyle name="heading 7" xfId="195"/>
    <cellStyle name="heading 8" xfId="196"/>
    <cellStyle name="heading 9" xfId="197"/>
    <cellStyle name="Heading1" xfId="198"/>
    <cellStyle name="Hyperlink" xfId="199"/>
    <cellStyle name="Hyperlink 10" xfId="200"/>
    <cellStyle name="Hyperlink 2" xfId="201"/>
    <cellStyle name="Hyperlink 2 2" xfId="202"/>
    <cellStyle name="Hyperlink 2 2 2" xfId="203"/>
    <cellStyle name="Hyperlink 2 2 3" xfId="204"/>
    <cellStyle name="Hyperlink 2 3" xfId="205"/>
    <cellStyle name="Hyperlink 2 3 2" xfId="206"/>
    <cellStyle name="Hyperlink 2 4" xfId="207"/>
    <cellStyle name="Hyperlink 2 4 2" xfId="208"/>
    <cellStyle name="Hyperlink 2 5" xfId="209"/>
    <cellStyle name="Hyperlink 2 6" xfId="210"/>
    <cellStyle name="Hyperlink 3" xfId="211"/>
    <cellStyle name="Hyperlink 3 2" xfId="212"/>
    <cellStyle name="Hyperlink 3 3" xfId="213"/>
    <cellStyle name="Hyperlink 4" xfId="214"/>
    <cellStyle name="Hyperlink 4 2" xfId="215"/>
    <cellStyle name="Hyperlink 5" xfId="216"/>
    <cellStyle name="Hyperlink 5 2" xfId="217"/>
    <cellStyle name="Hyperlink 6" xfId="218"/>
    <cellStyle name="Hyperlink 7" xfId="219"/>
    <cellStyle name="Hyperlink 8" xfId="220"/>
    <cellStyle name="Hyperlink 9" xfId="221"/>
    <cellStyle name="Input" xfId="222"/>
    <cellStyle name="Input 2" xfId="223"/>
    <cellStyle name="Linked Cell" xfId="224"/>
    <cellStyle name="Linked Cell 2" xfId="225"/>
    <cellStyle name="Neutral" xfId="226"/>
    <cellStyle name="Neutral 2" xfId="227"/>
    <cellStyle name="Normal 10" xfId="228"/>
    <cellStyle name="Normal 10 2" xfId="229"/>
    <cellStyle name="Normal 100" xfId="230"/>
    <cellStyle name="Normal 101" xfId="231"/>
    <cellStyle name="Normal 102" xfId="232"/>
    <cellStyle name="Normal 103" xfId="233"/>
    <cellStyle name="Normal 104" xfId="234"/>
    <cellStyle name="Normal 105" xfId="235"/>
    <cellStyle name="Normal 106" xfId="236"/>
    <cellStyle name="Normal 107" xfId="237"/>
    <cellStyle name="Normal 108" xfId="238"/>
    <cellStyle name="Normal 109" xfId="239"/>
    <cellStyle name="Normal 11" xfId="240"/>
    <cellStyle name="Normal 11 2" xfId="241"/>
    <cellStyle name="Normal 110" xfId="242"/>
    <cellStyle name="Normal 111" xfId="243"/>
    <cellStyle name="Normal 112" xfId="244"/>
    <cellStyle name="Normal 113" xfId="245"/>
    <cellStyle name="Normal 114" xfId="246"/>
    <cellStyle name="Normal 115" xfId="247"/>
    <cellStyle name="Normal 116" xfId="248"/>
    <cellStyle name="Normal 117" xfId="249"/>
    <cellStyle name="Normal 118" xfId="250"/>
    <cellStyle name="Normal 118 2" xfId="251"/>
    <cellStyle name="Normal 119" xfId="252"/>
    <cellStyle name="Normal 119 2" xfId="253"/>
    <cellStyle name="Normal 12" xfId="254"/>
    <cellStyle name="Normal 12 2" xfId="255"/>
    <cellStyle name="Normal 120" xfId="256"/>
    <cellStyle name="Normal 120 2" xfId="257"/>
    <cellStyle name="Normal 121" xfId="258"/>
    <cellStyle name="Normal 121 2" xfId="259"/>
    <cellStyle name="Normal 122" xfId="260"/>
    <cellStyle name="Normal 122 2" xfId="261"/>
    <cellStyle name="Normal 123" xfId="262"/>
    <cellStyle name="Normal 123 2" xfId="263"/>
    <cellStyle name="Normal 124" xfId="264"/>
    <cellStyle name="Normal 124 2" xfId="265"/>
    <cellStyle name="Normal 125" xfId="266"/>
    <cellStyle name="Normal 125 2" xfId="267"/>
    <cellStyle name="Normal 126" xfId="268"/>
    <cellStyle name="Normal 126 2" xfId="269"/>
    <cellStyle name="Normal 127" xfId="270"/>
    <cellStyle name="Normal 127 2" xfId="271"/>
    <cellStyle name="Normal 128" xfId="272"/>
    <cellStyle name="Normal 128 2" xfId="273"/>
    <cellStyle name="Normal 129" xfId="274"/>
    <cellStyle name="Normal 129 2" xfId="275"/>
    <cellStyle name="Normal 13" xfId="276"/>
    <cellStyle name="Normal 130" xfId="277"/>
    <cellStyle name="Normal 130 2" xfId="278"/>
    <cellStyle name="Normal 131" xfId="279"/>
    <cellStyle name="Normal 131 2" xfId="280"/>
    <cellStyle name="Normal 132" xfId="281"/>
    <cellStyle name="Normal 132 2" xfId="282"/>
    <cellStyle name="Normal 133" xfId="283"/>
    <cellStyle name="Normal 133 2" xfId="284"/>
    <cellStyle name="Normal 134" xfId="285"/>
    <cellStyle name="Normal 134 2" xfId="286"/>
    <cellStyle name="Normal 135" xfId="287"/>
    <cellStyle name="Normal 135 2" xfId="288"/>
    <cellStyle name="Normal 136" xfId="289"/>
    <cellStyle name="Normal 136 2" xfId="290"/>
    <cellStyle name="Normal 137" xfId="291"/>
    <cellStyle name="Normal 137 2" xfId="292"/>
    <cellStyle name="Normal 138" xfId="293"/>
    <cellStyle name="Normal 138 2" xfId="294"/>
    <cellStyle name="Normal 139" xfId="295"/>
    <cellStyle name="Normal 139 2" xfId="296"/>
    <cellStyle name="Normal 14" xfId="297"/>
    <cellStyle name="Normal 140" xfId="298"/>
    <cellStyle name="Normal 140 2" xfId="299"/>
    <cellStyle name="Normal 141" xfId="300"/>
    <cellStyle name="Normal 141 2" xfId="301"/>
    <cellStyle name="Normal 142" xfId="302"/>
    <cellStyle name="Normal 142 2" xfId="303"/>
    <cellStyle name="Normal 143" xfId="304"/>
    <cellStyle name="Normal 143 2" xfId="305"/>
    <cellStyle name="Normal 144" xfId="306"/>
    <cellStyle name="Normal 144 2" xfId="307"/>
    <cellStyle name="Normal 145" xfId="308"/>
    <cellStyle name="Normal 145 2" xfId="309"/>
    <cellStyle name="Normal 146" xfId="310"/>
    <cellStyle name="Normal 146 2" xfId="311"/>
    <cellStyle name="Normal 147" xfId="312"/>
    <cellStyle name="Normal 147 2" xfId="313"/>
    <cellStyle name="Normal 148" xfId="314"/>
    <cellStyle name="Normal 148 2" xfId="315"/>
    <cellStyle name="Normal 149" xfId="316"/>
    <cellStyle name="Normal 149 2" xfId="317"/>
    <cellStyle name="Normal 15" xfId="318"/>
    <cellStyle name="Normal 150" xfId="319"/>
    <cellStyle name="Normal 150 2" xfId="320"/>
    <cellStyle name="Normal 151" xfId="321"/>
    <cellStyle name="Normal 151 2" xfId="322"/>
    <cellStyle name="Normal 152" xfId="323"/>
    <cellStyle name="Normal 152 2" xfId="324"/>
    <cellStyle name="Normal 153" xfId="325"/>
    <cellStyle name="Normal 153 2" xfId="326"/>
    <cellStyle name="Normal 154" xfId="327"/>
    <cellStyle name="Normal 154 2" xfId="328"/>
    <cellStyle name="Normal 155" xfId="329"/>
    <cellStyle name="Normal 155 2" xfId="330"/>
    <cellStyle name="Normal 156" xfId="331"/>
    <cellStyle name="Normal 156 2" xfId="332"/>
    <cellStyle name="Normal 157" xfId="333"/>
    <cellStyle name="Normal 157 2" xfId="334"/>
    <cellStyle name="Normal 158" xfId="335"/>
    <cellStyle name="Normal 158 2" xfId="336"/>
    <cellStyle name="Normal 159" xfId="337"/>
    <cellStyle name="Normal 159 2" xfId="338"/>
    <cellStyle name="Normal 16" xfId="339"/>
    <cellStyle name="Normal 160" xfId="340"/>
    <cellStyle name="Normal 160 2" xfId="341"/>
    <cellStyle name="Normal 161" xfId="342"/>
    <cellStyle name="Normal 161 2" xfId="343"/>
    <cellStyle name="Normal 162" xfId="344"/>
    <cellStyle name="Normal 162 2" xfId="345"/>
    <cellStyle name="Normal 163" xfId="346"/>
    <cellStyle name="Normal 163 2" xfId="347"/>
    <cellStyle name="Normal 164" xfId="348"/>
    <cellStyle name="Normal 164 2" xfId="349"/>
    <cellStyle name="Normal 165" xfId="350"/>
    <cellStyle name="Normal 165 2" xfId="351"/>
    <cellStyle name="Normal 166" xfId="352"/>
    <cellStyle name="Normal 166 2" xfId="353"/>
    <cellStyle name="Normal 167" xfId="354"/>
    <cellStyle name="Normal 167 2" xfId="355"/>
    <cellStyle name="Normal 168" xfId="356"/>
    <cellStyle name="Normal 168 2" xfId="357"/>
    <cellStyle name="Normal 169" xfId="358"/>
    <cellStyle name="Normal 169 2" xfId="359"/>
    <cellStyle name="Normal 17" xfId="360"/>
    <cellStyle name="Normal 170" xfId="361"/>
    <cellStyle name="Normal 170 2" xfId="362"/>
    <cellStyle name="Normal 171" xfId="363"/>
    <cellStyle name="Normal 171 2" xfId="364"/>
    <cellStyle name="Normal 172" xfId="365"/>
    <cellStyle name="Normal 172 2" xfId="366"/>
    <cellStyle name="Normal 173" xfId="367"/>
    <cellStyle name="Normal 173 2" xfId="368"/>
    <cellStyle name="Normal 174" xfId="369"/>
    <cellStyle name="Normal 174 2" xfId="370"/>
    <cellStyle name="Normal 175" xfId="371"/>
    <cellStyle name="Normal 175 2" xfId="372"/>
    <cellStyle name="Normal 176" xfId="373"/>
    <cellStyle name="Normal 176 2" xfId="374"/>
    <cellStyle name="Normal 177" xfId="375"/>
    <cellStyle name="Normal 177 2" xfId="376"/>
    <cellStyle name="Normal 178" xfId="377"/>
    <cellStyle name="Normal 178 2" xfId="378"/>
    <cellStyle name="Normal 179" xfId="379"/>
    <cellStyle name="Normal 179 2" xfId="380"/>
    <cellStyle name="Normal 18" xfId="381"/>
    <cellStyle name="Normal 180" xfId="382"/>
    <cellStyle name="Normal 180 2" xfId="383"/>
    <cellStyle name="Normal 181" xfId="384"/>
    <cellStyle name="Normal 181 2" xfId="385"/>
    <cellStyle name="Normal 182" xfId="386"/>
    <cellStyle name="Normal 182 2" xfId="387"/>
    <cellStyle name="Normal 183" xfId="388"/>
    <cellStyle name="Normal 183 2" xfId="389"/>
    <cellStyle name="Normal 184" xfId="390"/>
    <cellStyle name="Normal 184 2" xfId="391"/>
    <cellStyle name="Normal 185" xfId="392"/>
    <cellStyle name="Normal 185 2" xfId="393"/>
    <cellStyle name="Normal 186" xfId="394"/>
    <cellStyle name="Normal 186 2" xfId="395"/>
    <cellStyle name="Normal 187" xfId="396"/>
    <cellStyle name="Normal 187 2" xfId="397"/>
    <cellStyle name="Normal 188" xfId="398"/>
    <cellStyle name="Normal 188 2" xfId="399"/>
    <cellStyle name="Normal 189" xfId="400"/>
    <cellStyle name="Normal 189 2" xfId="401"/>
    <cellStyle name="Normal 19" xfId="402"/>
    <cellStyle name="Normal 190" xfId="403"/>
    <cellStyle name="Normal 190 2" xfId="404"/>
    <cellStyle name="Normal 191" xfId="405"/>
    <cellStyle name="Normal 191 2" xfId="406"/>
    <cellStyle name="Normal 192" xfId="407"/>
    <cellStyle name="Normal 192 2" xfId="408"/>
    <cellStyle name="Normal 193" xfId="409"/>
    <cellStyle name="Normal 193 2" xfId="410"/>
    <cellStyle name="Normal 194" xfId="411"/>
    <cellStyle name="Normal 194 2" xfId="412"/>
    <cellStyle name="Normal 195" xfId="413"/>
    <cellStyle name="Normal 195 2" xfId="414"/>
    <cellStyle name="Normal 196" xfId="415"/>
    <cellStyle name="Normal 196 2" xfId="416"/>
    <cellStyle name="Normal 197" xfId="417"/>
    <cellStyle name="Normal 197 2" xfId="418"/>
    <cellStyle name="Normal 198" xfId="419"/>
    <cellStyle name="Normal 198 2" xfId="420"/>
    <cellStyle name="Normal 199" xfId="421"/>
    <cellStyle name="Normal 199 2" xfId="422"/>
    <cellStyle name="Normal 2" xfId="423"/>
    <cellStyle name="Normal 2 2" xfId="424"/>
    <cellStyle name="Normal 2 2 2" xfId="425"/>
    <cellStyle name="Normal 2 2 2 2" xfId="426"/>
    <cellStyle name="Normal 2 2 3" xfId="427"/>
    <cellStyle name="Normal 2 2 4" xfId="428"/>
    <cellStyle name="Normal 2 3" xfId="429"/>
    <cellStyle name="Normal 2 4" xfId="430"/>
    <cellStyle name="Normal 2 4 2" xfId="431"/>
    <cellStyle name="Normal 2 5" xfId="432"/>
    <cellStyle name="Normal 2 6" xfId="433"/>
    <cellStyle name="Normal 2 7" xfId="434"/>
    <cellStyle name="Normal 2 8" xfId="435"/>
    <cellStyle name="Normal 20" xfId="436"/>
    <cellStyle name="Normal 200" xfId="437"/>
    <cellStyle name="Normal 200 2" xfId="438"/>
    <cellStyle name="Normal 201" xfId="439"/>
    <cellStyle name="Normal 201 2" xfId="440"/>
    <cellStyle name="Normal 202" xfId="441"/>
    <cellStyle name="Normal 202 2" xfId="442"/>
    <cellStyle name="Normal 203" xfId="443"/>
    <cellStyle name="Normal 203 2" xfId="444"/>
    <cellStyle name="Normal 204" xfId="445"/>
    <cellStyle name="Normal 204 2" xfId="446"/>
    <cellStyle name="Normal 205" xfId="447"/>
    <cellStyle name="Normal 205 2" xfId="448"/>
    <cellStyle name="Normal 206" xfId="449"/>
    <cellStyle name="Normal 206 2" xfId="450"/>
    <cellStyle name="Normal 207" xfId="451"/>
    <cellStyle name="Normal 207 2" xfId="452"/>
    <cellStyle name="Normal 208" xfId="453"/>
    <cellStyle name="Normal 208 2" xfId="454"/>
    <cellStyle name="Normal 209" xfId="455"/>
    <cellStyle name="Normal 209 2" xfId="456"/>
    <cellStyle name="Normal 21" xfId="457"/>
    <cellStyle name="Normal 210" xfId="458"/>
    <cellStyle name="Normal 210 2" xfId="459"/>
    <cellStyle name="Normal 211" xfId="460"/>
    <cellStyle name="Normal 211 2" xfId="461"/>
    <cellStyle name="Normal 212" xfId="462"/>
    <cellStyle name="Normal 212 2" xfId="463"/>
    <cellStyle name="Normal 213" xfId="464"/>
    <cellStyle name="Normal 213 2" xfId="465"/>
    <cellStyle name="Normal 214" xfId="466"/>
    <cellStyle name="Normal 214 2" xfId="467"/>
    <cellStyle name="Normal 215" xfId="468"/>
    <cellStyle name="Normal 215 2" xfId="469"/>
    <cellStyle name="Normal 216" xfId="470"/>
    <cellStyle name="Normal 216 2" xfId="471"/>
    <cellStyle name="Normal 217" xfId="472"/>
    <cellStyle name="Normal 217 2" xfId="473"/>
    <cellStyle name="Normal 218" xfId="474"/>
    <cellStyle name="Normal 218 2" xfId="475"/>
    <cellStyle name="Normal 219" xfId="476"/>
    <cellStyle name="Normal 219 2" xfId="477"/>
    <cellStyle name="Normal 22" xfId="478"/>
    <cellStyle name="Normal 220" xfId="479"/>
    <cellStyle name="Normal 220 2" xfId="480"/>
    <cellStyle name="Normal 221" xfId="481"/>
    <cellStyle name="Normal 221 2" xfId="482"/>
    <cellStyle name="Normal 222" xfId="483"/>
    <cellStyle name="Normal 222 2" xfId="484"/>
    <cellStyle name="Normal 223" xfId="485"/>
    <cellStyle name="Normal 223 2" xfId="486"/>
    <cellStyle name="Normal 224" xfId="487"/>
    <cellStyle name="Normal 224 2" xfId="488"/>
    <cellStyle name="Normal 225" xfId="489"/>
    <cellStyle name="Normal 225 2" xfId="490"/>
    <cellStyle name="Normal 226" xfId="491"/>
    <cellStyle name="Normal 226 2" xfId="492"/>
    <cellStyle name="Normal 227" xfId="493"/>
    <cellStyle name="Normal 227 2" xfId="494"/>
    <cellStyle name="Normal 228" xfId="495"/>
    <cellStyle name="Normal 228 2" xfId="496"/>
    <cellStyle name="Normal 229" xfId="497"/>
    <cellStyle name="Normal 229 2" xfId="498"/>
    <cellStyle name="Normal 23" xfId="499"/>
    <cellStyle name="Normal 230" xfId="500"/>
    <cellStyle name="Normal 230 2" xfId="501"/>
    <cellStyle name="Normal 231" xfId="502"/>
    <cellStyle name="Normal 231 2" xfId="503"/>
    <cellStyle name="Normal 232" xfId="504"/>
    <cellStyle name="Normal 232 2" xfId="505"/>
    <cellStyle name="Normal 233" xfId="506"/>
    <cellStyle name="Normal 233 2" xfId="507"/>
    <cellStyle name="Normal 234" xfId="508"/>
    <cellStyle name="Normal 234 2" xfId="509"/>
    <cellStyle name="Normal 235" xfId="510"/>
    <cellStyle name="Normal 235 2" xfId="511"/>
    <cellStyle name="Normal 236" xfId="512"/>
    <cellStyle name="Normal 236 2" xfId="513"/>
    <cellStyle name="Normal 237" xfId="514"/>
    <cellStyle name="Normal 237 2" xfId="515"/>
    <cellStyle name="Normal 238" xfId="516"/>
    <cellStyle name="Normal 238 2" xfId="517"/>
    <cellStyle name="Normal 239" xfId="518"/>
    <cellStyle name="Normal 239 2" xfId="519"/>
    <cellStyle name="Normal 24" xfId="520"/>
    <cellStyle name="Normal 240" xfId="521"/>
    <cellStyle name="Normal 240 2" xfId="522"/>
    <cellStyle name="Normal 241" xfId="523"/>
    <cellStyle name="Normal 241 2" xfId="524"/>
    <cellStyle name="Normal 242" xfId="525"/>
    <cellStyle name="Normal 242 2" xfId="526"/>
    <cellStyle name="Normal 243" xfId="527"/>
    <cellStyle name="Normal 243 2" xfId="528"/>
    <cellStyle name="Normal 244" xfId="529"/>
    <cellStyle name="Normal 244 2" xfId="530"/>
    <cellStyle name="Normal 245" xfId="531"/>
    <cellStyle name="Normal 245 2" xfId="532"/>
    <cellStyle name="Normal 246" xfId="533"/>
    <cellStyle name="Normal 246 2" xfId="534"/>
    <cellStyle name="Normal 247" xfId="535"/>
    <cellStyle name="Normal 247 2" xfId="536"/>
    <cellStyle name="Normal 248" xfId="537"/>
    <cellStyle name="Normal 248 2" xfId="538"/>
    <cellStyle name="Normal 249" xfId="539"/>
    <cellStyle name="Normal 249 2" xfId="540"/>
    <cellStyle name="Normal 25" xfId="541"/>
    <cellStyle name="Normal 250" xfId="542"/>
    <cellStyle name="Normal 250 2" xfId="543"/>
    <cellStyle name="Normal 251" xfId="544"/>
    <cellStyle name="Normal 251 2" xfId="545"/>
    <cellStyle name="Normal 252" xfId="546"/>
    <cellStyle name="Normal 252 2" xfId="547"/>
    <cellStyle name="Normal 253" xfId="548"/>
    <cellStyle name="Normal 253 2" xfId="549"/>
    <cellStyle name="Normal 254" xfId="550"/>
    <cellStyle name="Normal 254 2" xfId="551"/>
    <cellStyle name="Normal 255" xfId="552"/>
    <cellStyle name="Normal 255 2" xfId="553"/>
    <cellStyle name="Normal 256" xfId="554"/>
    <cellStyle name="Normal 256 2" xfId="555"/>
    <cellStyle name="Normal 257" xfId="556"/>
    <cellStyle name="Normal 257 2" xfId="557"/>
    <cellStyle name="Normal 258" xfId="558"/>
    <cellStyle name="Normal 258 2" xfId="559"/>
    <cellStyle name="Normal 259" xfId="560"/>
    <cellStyle name="Normal 259 2" xfId="561"/>
    <cellStyle name="Normal 26" xfId="562"/>
    <cellStyle name="Normal 260" xfId="563"/>
    <cellStyle name="Normal 261" xfId="564"/>
    <cellStyle name="Normal 261 2" xfId="565"/>
    <cellStyle name="Normal 262" xfId="566"/>
    <cellStyle name="Normal 262 2" xfId="567"/>
    <cellStyle name="Normal 263" xfId="568"/>
    <cellStyle name="Normal 263 2" xfId="569"/>
    <cellStyle name="Normal 264" xfId="570"/>
    <cellStyle name="Normal 264 2" xfId="571"/>
    <cellStyle name="Normal 265" xfId="572"/>
    <cellStyle name="Normal 265 2" xfId="573"/>
    <cellStyle name="Normal 266" xfId="574"/>
    <cellStyle name="Normal 266 2" xfId="575"/>
    <cellStyle name="Normal 267" xfId="576"/>
    <cellStyle name="Normal 267 2" xfId="577"/>
    <cellStyle name="Normal 268" xfId="578"/>
    <cellStyle name="Normal 268 2" xfId="579"/>
    <cellStyle name="Normal 269" xfId="580"/>
    <cellStyle name="Normal 269 2" xfId="581"/>
    <cellStyle name="Normal 27" xfId="582"/>
    <cellStyle name="Normal 270" xfId="583"/>
    <cellStyle name="Normal 270 2" xfId="584"/>
    <cellStyle name="Normal 271" xfId="585"/>
    <cellStyle name="Normal 271 2" xfId="586"/>
    <cellStyle name="Normal 272" xfId="587"/>
    <cellStyle name="Normal 272 2" xfId="588"/>
    <cellStyle name="Normal 273" xfId="589"/>
    <cellStyle name="Normal 273 2" xfId="590"/>
    <cellStyle name="Normal 274" xfId="591"/>
    <cellStyle name="Normal 274 2" xfId="592"/>
    <cellStyle name="Normal 275" xfId="593"/>
    <cellStyle name="Normal 275 2" xfId="594"/>
    <cellStyle name="Normal 276" xfId="595"/>
    <cellStyle name="Normal 276 2" xfId="596"/>
    <cellStyle name="Normal 277" xfId="597"/>
    <cellStyle name="Normal 277 2" xfId="598"/>
    <cellStyle name="Normal 278" xfId="599"/>
    <cellStyle name="Normal 278 2" xfId="600"/>
    <cellStyle name="Normal 279" xfId="601"/>
    <cellStyle name="Normal 279 2" xfId="602"/>
    <cellStyle name="Normal 28" xfId="603"/>
    <cellStyle name="Normal 280" xfId="604"/>
    <cellStyle name="Normal 280 2" xfId="605"/>
    <cellStyle name="Normal 281" xfId="606"/>
    <cellStyle name="Normal 281 2" xfId="607"/>
    <cellStyle name="Normal 282" xfId="608"/>
    <cellStyle name="Normal 282 2" xfId="609"/>
    <cellStyle name="Normal 283" xfId="610"/>
    <cellStyle name="Normal 283 2" xfId="611"/>
    <cellStyle name="Normal 284" xfId="612"/>
    <cellStyle name="Normal 284 2" xfId="613"/>
    <cellStyle name="Normal 285" xfId="614"/>
    <cellStyle name="Normal 285 2" xfId="615"/>
    <cellStyle name="Normal 286" xfId="616"/>
    <cellStyle name="Normal 286 2" xfId="617"/>
    <cellStyle name="Normal 287" xfId="618"/>
    <cellStyle name="Normal 287 2" xfId="619"/>
    <cellStyle name="Normal 288" xfId="620"/>
    <cellStyle name="Normal 288 2" xfId="621"/>
    <cellStyle name="Normal 289" xfId="622"/>
    <cellStyle name="Normal 289 2" xfId="623"/>
    <cellStyle name="Normal 29" xfId="624"/>
    <cellStyle name="Normal 290" xfId="625"/>
    <cellStyle name="Normal 290 2" xfId="626"/>
    <cellStyle name="Normal 291" xfId="627"/>
    <cellStyle name="Normal 291 2" xfId="628"/>
    <cellStyle name="Normal 292" xfId="629"/>
    <cellStyle name="Normal 292 2" xfId="630"/>
    <cellStyle name="Normal 293" xfId="631"/>
    <cellStyle name="Normal 293 2" xfId="632"/>
    <cellStyle name="Normal 294" xfId="633"/>
    <cellStyle name="Normal 294 2" xfId="634"/>
    <cellStyle name="Normal 295" xfId="635"/>
    <cellStyle name="Normal 295 2" xfId="636"/>
    <cellStyle name="Normal 296" xfId="637"/>
    <cellStyle name="Normal 296 2" xfId="638"/>
    <cellStyle name="Normal 297" xfId="639"/>
    <cellStyle name="Normal 297 2" xfId="640"/>
    <cellStyle name="Normal 298" xfId="641"/>
    <cellStyle name="Normal 298 2" xfId="642"/>
    <cellStyle name="Normal 299" xfId="643"/>
    <cellStyle name="Normal 299 2" xfId="644"/>
    <cellStyle name="Normal 3" xfId="645"/>
    <cellStyle name="Normal 3 2" xfId="646"/>
    <cellStyle name="Normal 3 2 2" xfId="647"/>
    <cellStyle name="Normal 3 2 3" xfId="648"/>
    <cellStyle name="Normal 3 2 4" xfId="649"/>
    <cellStyle name="Normal 3 3" xfId="650"/>
    <cellStyle name="Normal 3 4" xfId="651"/>
    <cellStyle name="Normal 3 4 2" xfId="652"/>
    <cellStyle name="Normal 3 5" xfId="653"/>
    <cellStyle name="Normal 3 6" xfId="654"/>
    <cellStyle name="Normal 3 7" xfId="655"/>
    <cellStyle name="Normal 3 8" xfId="656"/>
    <cellStyle name="Normal 3_Cover" xfId="657"/>
    <cellStyle name="Normal 30" xfId="658"/>
    <cellStyle name="Normal 300" xfId="659"/>
    <cellStyle name="Normal 300 2" xfId="660"/>
    <cellStyle name="Normal 301" xfId="661"/>
    <cellStyle name="Normal 301 2" xfId="662"/>
    <cellStyle name="Normal 302" xfId="663"/>
    <cellStyle name="Normal 302 2" xfId="664"/>
    <cellStyle name="Normal 303" xfId="665"/>
    <cellStyle name="Normal 303 2" xfId="666"/>
    <cellStyle name="Normal 304" xfId="667"/>
    <cellStyle name="Normal 304 2" xfId="668"/>
    <cellStyle name="Normal 305" xfId="669"/>
    <cellStyle name="Normal 305 2" xfId="670"/>
    <cellStyle name="Normal 306" xfId="671"/>
    <cellStyle name="Normal 306 2" xfId="672"/>
    <cellStyle name="Normal 307" xfId="673"/>
    <cellStyle name="Normal 307 2" xfId="674"/>
    <cellStyle name="Normal 308" xfId="675"/>
    <cellStyle name="Normal 308 2" xfId="676"/>
    <cellStyle name="Normal 309" xfId="677"/>
    <cellStyle name="Normal 309 2" xfId="678"/>
    <cellStyle name="Normal 31" xfId="679"/>
    <cellStyle name="Normal 310" xfId="680"/>
    <cellStyle name="Normal 310 2" xfId="681"/>
    <cellStyle name="Normal 311" xfId="682"/>
    <cellStyle name="Normal 311 2" xfId="683"/>
    <cellStyle name="Normal 312" xfId="684"/>
    <cellStyle name="Normal 312 2" xfId="685"/>
    <cellStyle name="Normal 313" xfId="686"/>
    <cellStyle name="Normal 313 2" xfId="687"/>
    <cellStyle name="Normal 314" xfId="688"/>
    <cellStyle name="Normal 314 2" xfId="689"/>
    <cellStyle name="Normal 315" xfId="690"/>
    <cellStyle name="Normal 315 2" xfId="691"/>
    <cellStyle name="Normal 316" xfId="692"/>
    <cellStyle name="Normal 316 2" xfId="693"/>
    <cellStyle name="Normal 317" xfId="694"/>
    <cellStyle name="Normal 317 2" xfId="695"/>
    <cellStyle name="Normal 318" xfId="696"/>
    <cellStyle name="Normal 318 2" xfId="697"/>
    <cellStyle name="Normal 319" xfId="698"/>
    <cellStyle name="Normal 319 2" xfId="699"/>
    <cellStyle name="Normal 32" xfId="700"/>
    <cellStyle name="Normal 320" xfId="701"/>
    <cellStyle name="Normal 320 2" xfId="702"/>
    <cellStyle name="Normal 321" xfId="703"/>
    <cellStyle name="Normal 321 2" xfId="704"/>
    <cellStyle name="Normal 322" xfId="705"/>
    <cellStyle name="Normal 322 2" xfId="706"/>
    <cellStyle name="Normal 323" xfId="707"/>
    <cellStyle name="Normal 323 2" xfId="708"/>
    <cellStyle name="Normal 324" xfId="709"/>
    <cellStyle name="Normal 324 2" xfId="710"/>
    <cellStyle name="Normal 325" xfId="711"/>
    <cellStyle name="Normal 325 2" xfId="712"/>
    <cellStyle name="Normal 326" xfId="713"/>
    <cellStyle name="Normal 326 2" xfId="714"/>
    <cellStyle name="Normal 327" xfId="715"/>
    <cellStyle name="Normal 327 2" xfId="716"/>
    <cellStyle name="Normal 328" xfId="717"/>
    <cellStyle name="Normal 328 2" xfId="718"/>
    <cellStyle name="Normal 329" xfId="719"/>
    <cellStyle name="Normal 329 2" xfId="720"/>
    <cellStyle name="Normal 33" xfId="721"/>
    <cellStyle name="Normal 330" xfId="722"/>
    <cellStyle name="Normal 330 2" xfId="723"/>
    <cellStyle name="Normal 331" xfId="724"/>
    <cellStyle name="Normal 331 2" xfId="725"/>
    <cellStyle name="Normal 332" xfId="726"/>
    <cellStyle name="Normal 333" xfId="727"/>
    <cellStyle name="Normal 333 2" xfId="728"/>
    <cellStyle name="Normal 334" xfId="729"/>
    <cellStyle name="Normal 334 2" xfId="730"/>
    <cellStyle name="Normal 335" xfId="731"/>
    <cellStyle name="Normal 335 2" xfId="732"/>
    <cellStyle name="Normal 336" xfId="733"/>
    <cellStyle name="Normal 336 2" xfId="734"/>
    <cellStyle name="Normal 337" xfId="735"/>
    <cellStyle name="Normal 337 2" xfId="736"/>
    <cellStyle name="Normal 338" xfId="737"/>
    <cellStyle name="Normal 338 2" xfId="738"/>
    <cellStyle name="Normal 339" xfId="739"/>
    <cellStyle name="Normal 339 2" xfId="740"/>
    <cellStyle name="Normal 34" xfId="741"/>
    <cellStyle name="Normal 340" xfId="742"/>
    <cellStyle name="Normal 341" xfId="743"/>
    <cellStyle name="Normal 341 2" xfId="744"/>
    <cellStyle name="Normal 342" xfId="745"/>
    <cellStyle name="Normal 343" xfId="746"/>
    <cellStyle name="Normal 344" xfId="747"/>
    <cellStyle name="Normal 344 2" xfId="748"/>
    <cellStyle name="Normal 345" xfId="749"/>
    <cellStyle name="Normal 345 2" xfId="750"/>
    <cellStyle name="Normal 346" xfId="751"/>
    <cellStyle name="Normal 346 2" xfId="752"/>
    <cellStyle name="Normal 347" xfId="753"/>
    <cellStyle name="Normal 348" xfId="754"/>
    <cellStyle name="Normal 349" xfId="755"/>
    <cellStyle name="Normal 35" xfId="756"/>
    <cellStyle name="Normal 350" xfId="757"/>
    <cellStyle name="Normal 351" xfId="758"/>
    <cellStyle name="Normal 352" xfId="759"/>
    <cellStyle name="Normal 353" xfId="760"/>
    <cellStyle name="Normal 354" xfId="761"/>
    <cellStyle name="Normal 355" xfId="762"/>
    <cellStyle name="Normal 356" xfId="763"/>
    <cellStyle name="Normal 357" xfId="764"/>
    <cellStyle name="Normal 358" xfId="765"/>
    <cellStyle name="Normal 359" xfId="766"/>
    <cellStyle name="Normal 36" xfId="767"/>
    <cellStyle name="Normal 360" xfId="768"/>
    <cellStyle name="Normal 361" xfId="769"/>
    <cellStyle name="Normal 362" xfId="770"/>
    <cellStyle name="Normal 363" xfId="771"/>
    <cellStyle name="Normal 364" xfId="772"/>
    <cellStyle name="Normal 365" xfId="773"/>
    <cellStyle name="Normal 366" xfId="774"/>
    <cellStyle name="Normal 367" xfId="775"/>
    <cellStyle name="Normal 368" xfId="776"/>
    <cellStyle name="Normal 369" xfId="777"/>
    <cellStyle name="Normal 37" xfId="778"/>
    <cellStyle name="Normal 370" xfId="779"/>
    <cellStyle name="Normal 371" xfId="780"/>
    <cellStyle name="Normal 372" xfId="781"/>
    <cellStyle name="Normal 373" xfId="782"/>
    <cellStyle name="Normal 374" xfId="783"/>
    <cellStyle name="Normal 375" xfId="784"/>
    <cellStyle name="Normal 376" xfId="785"/>
    <cellStyle name="Normal 377" xfId="786"/>
    <cellStyle name="Normal 378" xfId="787"/>
    <cellStyle name="Normal 379" xfId="788"/>
    <cellStyle name="Normal 38" xfId="789"/>
    <cellStyle name="Normal 380" xfId="790"/>
    <cellStyle name="Normal 381" xfId="791"/>
    <cellStyle name="Normal 382" xfId="792"/>
    <cellStyle name="Normal 383" xfId="793"/>
    <cellStyle name="Normal 384" xfId="794"/>
    <cellStyle name="Normal 385" xfId="795"/>
    <cellStyle name="Normal 386" xfId="796"/>
    <cellStyle name="Normal 387" xfId="797"/>
    <cellStyle name="Normal 388" xfId="798"/>
    <cellStyle name="Normal 389" xfId="799"/>
    <cellStyle name="Normal 39" xfId="800"/>
    <cellStyle name="Normal 390" xfId="801"/>
    <cellStyle name="Normal 391" xfId="802"/>
    <cellStyle name="Normal 392" xfId="803"/>
    <cellStyle name="Normal 393" xfId="804"/>
    <cellStyle name="Normal 394" xfId="805"/>
    <cellStyle name="Normal 395" xfId="806"/>
    <cellStyle name="Normal 396" xfId="807"/>
    <cellStyle name="Normal 397" xfId="808"/>
    <cellStyle name="Normal 398" xfId="809"/>
    <cellStyle name="Normal 399" xfId="810"/>
    <cellStyle name="Normal 4" xfId="811"/>
    <cellStyle name="Normal 4 2" xfId="812"/>
    <cellStyle name="Normal 4 2 2" xfId="813"/>
    <cellStyle name="Normal 4 3" xfId="814"/>
    <cellStyle name="Normal 4 3 2" xfId="815"/>
    <cellStyle name="Normal 4 4" xfId="816"/>
    <cellStyle name="Normal 4 5" xfId="817"/>
    <cellStyle name="Normal 4 6" xfId="818"/>
    <cellStyle name="Normal 4_Cover" xfId="819"/>
    <cellStyle name="Normal 40" xfId="820"/>
    <cellStyle name="Normal 400" xfId="821"/>
    <cellStyle name="Normal 401" xfId="822"/>
    <cellStyle name="Normal 402" xfId="823"/>
    <cellStyle name="Normal 403" xfId="824"/>
    <cellStyle name="Normal 404" xfId="825"/>
    <cellStyle name="Normal 405" xfId="826"/>
    <cellStyle name="Normal 406" xfId="827"/>
    <cellStyle name="Normal 407" xfId="828"/>
    <cellStyle name="Normal 408" xfId="829"/>
    <cellStyle name="Normal 409" xfId="830"/>
    <cellStyle name="Normal 41" xfId="831"/>
    <cellStyle name="Normal 410" xfId="832"/>
    <cellStyle name="Normal 411" xfId="833"/>
    <cellStyle name="Normal 412" xfId="834"/>
    <cellStyle name="Normal 413" xfId="835"/>
    <cellStyle name="Normal 414" xfId="836"/>
    <cellStyle name="Normal 415" xfId="837"/>
    <cellStyle name="Normal 416" xfId="838"/>
    <cellStyle name="Normal 417" xfId="839"/>
    <cellStyle name="Normal 418" xfId="840"/>
    <cellStyle name="Normal 419" xfId="841"/>
    <cellStyle name="Normal 42" xfId="842"/>
    <cellStyle name="Normal 420" xfId="843"/>
    <cellStyle name="Normal 421" xfId="844"/>
    <cellStyle name="Normal 422" xfId="845"/>
    <cellStyle name="Normal 423" xfId="846"/>
    <cellStyle name="Normal 424" xfId="847"/>
    <cellStyle name="Normal 425" xfId="848"/>
    <cellStyle name="Normal 426" xfId="849"/>
    <cellStyle name="Normal 427" xfId="850"/>
    <cellStyle name="Normal 428" xfId="851"/>
    <cellStyle name="Normal 429" xfId="852"/>
    <cellStyle name="Normal 43" xfId="853"/>
    <cellStyle name="Normal 430" xfId="854"/>
    <cellStyle name="Normal 431" xfId="855"/>
    <cellStyle name="Normal 432" xfId="856"/>
    <cellStyle name="Normal 433" xfId="857"/>
    <cellStyle name="Normal 434" xfId="858"/>
    <cellStyle name="Normal 435" xfId="859"/>
    <cellStyle name="Normal 436" xfId="860"/>
    <cellStyle name="Normal 437" xfId="861"/>
    <cellStyle name="Normal 438" xfId="862"/>
    <cellStyle name="Normal 439" xfId="863"/>
    <cellStyle name="Normal 44" xfId="864"/>
    <cellStyle name="Normal 440" xfId="865"/>
    <cellStyle name="Normal 441" xfId="866"/>
    <cellStyle name="Normal 442" xfId="867"/>
    <cellStyle name="Normal 443" xfId="868"/>
    <cellStyle name="Normal 444" xfId="869"/>
    <cellStyle name="Normal 445" xfId="870"/>
    <cellStyle name="Normal 446" xfId="871"/>
    <cellStyle name="Normal 447" xfId="872"/>
    <cellStyle name="Normal 448" xfId="873"/>
    <cellStyle name="Normal 449" xfId="874"/>
    <cellStyle name="Normal 45" xfId="875"/>
    <cellStyle name="Normal 450" xfId="876"/>
    <cellStyle name="Normal 451" xfId="877"/>
    <cellStyle name="Normal 452" xfId="878"/>
    <cellStyle name="Normal 453" xfId="879"/>
    <cellStyle name="Normal 454" xfId="880"/>
    <cellStyle name="Normal 455" xfId="881"/>
    <cellStyle name="Normal 456" xfId="882"/>
    <cellStyle name="Normal 457" xfId="883"/>
    <cellStyle name="Normal 458" xfId="884"/>
    <cellStyle name="Normal 459" xfId="885"/>
    <cellStyle name="Normal 46" xfId="886"/>
    <cellStyle name="Normal 460" xfId="887"/>
    <cellStyle name="Normal 461" xfId="888"/>
    <cellStyle name="Normal 462" xfId="889"/>
    <cellStyle name="Normal 463" xfId="890"/>
    <cellStyle name="Normal 464" xfId="891"/>
    <cellStyle name="Normal 465" xfId="892"/>
    <cellStyle name="Normal 466" xfId="893"/>
    <cellStyle name="Normal 467" xfId="894"/>
    <cellStyle name="Normal 468" xfId="895"/>
    <cellStyle name="Normal 469" xfId="896"/>
    <cellStyle name="Normal 47" xfId="897"/>
    <cellStyle name="Normal 470" xfId="898"/>
    <cellStyle name="Normal 471" xfId="899"/>
    <cellStyle name="Normal 472" xfId="900"/>
    <cellStyle name="Normal 473" xfId="901"/>
    <cellStyle name="Normal 474" xfId="902"/>
    <cellStyle name="Normal 475" xfId="903"/>
    <cellStyle name="Normal 476" xfId="904"/>
    <cellStyle name="Normal 477" xfId="905"/>
    <cellStyle name="Normal 478" xfId="906"/>
    <cellStyle name="Normal 479" xfId="907"/>
    <cellStyle name="Normal 48" xfId="908"/>
    <cellStyle name="Normal 480" xfId="909"/>
    <cellStyle name="Normal 481" xfId="910"/>
    <cellStyle name="Normal 482" xfId="911"/>
    <cellStyle name="Normal 483" xfId="912"/>
    <cellStyle name="Normal 484" xfId="913"/>
    <cellStyle name="Normal 485" xfId="914"/>
    <cellStyle name="Normal 486" xfId="915"/>
    <cellStyle name="Normal 487" xfId="916"/>
    <cellStyle name="Normal 488" xfId="917"/>
    <cellStyle name="Normal 489" xfId="918"/>
    <cellStyle name="Normal 49" xfId="919"/>
    <cellStyle name="Normal 490" xfId="920"/>
    <cellStyle name="Normal 491" xfId="921"/>
    <cellStyle name="Normal 492" xfId="922"/>
    <cellStyle name="Normal 493" xfId="923"/>
    <cellStyle name="Normal 494" xfId="924"/>
    <cellStyle name="Normal 495" xfId="925"/>
    <cellStyle name="Normal 496" xfId="926"/>
    <cellStyle name="Normal 497" xfId="927"/>
    <cellStyle name="Normal 498" xfId="928"/>
    <cellStyle name="Normal 499" xfId="929"/>
    <cellStyle name="Normal 5" xfId="930"/>
    <cellStyle name="Normal 5 2" xfId="931"/>
    <cellStyle name="Normal 5 2 2" xfId="932"/>
    <cellStyle name="Normal 5 2 3" xfId="933"/>
    <cellStyle name="Normal 5 3" xfId="934"/>
    <cellStyle name="Normal 5_Table 2" xfId="935"/>
    <cellStyle name="Normal 50" xfId="936"/>
    <cellStyle name="Normal 500" xfId="937"/>
    <cellStyle name="Normal 501" xfId="938"/>
    <cellStyle name="Normal 502" xfId="939"/>
    <cellStyle name="Normal 503" xfId="940"/>
    <cellStyle name="Normal 504" xfId="941"/>
    <cellStyle name="Normal 505" xfId="942"/>
    <cellStyle name="Normal 506" xfId="943"/>
    <cellStyle name="Normal 507" xfId="944"/>
    <cellStyle name="Normal 508" xfId="945"/>
    <cellStyle name="Normal 509" xfId="946"/>
    <cellStyle name="Normal 51" xfId="947"/>
    <cellStyle name="Normal 510" xfId="948"/>
    <cellStyle name="Normal 511" xfId="949"/>
    <cellStyle name="Normal 512" xfId="950"/>
    <cellStyle name="Normal 513" xfId="951"/>
    <cellStyle name="Normal 514" xfId="952"/>
    <cellStyle name="Normal 515" xfId="953"/>
    <cellStyle name="Normal 516" xfId="954"/>
    <cellStyle name="Normal 517" xfId="955"/>
    <cellStyle name="Normal 518" xfId="956"/>
    <cellStyle name="Normal 519" xfId="957"/>
    <cellStyle name="Normal 52" xfId="958"/>
    <cellStyle name="Normal 520" xfId="959"/>
    <cellStyle name="Normal 521" xfId="960"/>
    <cellStyle name="Normal 522" xfId="961"/>
    <cellStyle name="Normal 523" xfId="962"/>
    <cellStyle name="Normal 524" xfId="963"/>
    <cellStyle name="Normal 525" xfId="964"/>
    <cellStyle name="Normal 526" xfId="965"/>
    <cellStyle name="Normal 527" xfId="966"/>
    <cellStyle name="Normal 528" xfId="967"/>
    <cellStyle name="Normal 529" xfId="968"/>
    <cellStyle name="Normal 53" xfId="969"/>
    <cellStyle name="Normal 530" xfId="970"/>
    <cellStyle name="Normal 531" xfId="971"/>
    <cellStyle name="Normal 532" xfId="972"/>
    <cellStyle name="Normal 533" xfId="973"/>
    <cellStyle name="Normal 534" xfId="974"/>
    <cellStyle name="Normal 535" xfId="975"/>
    <cellStyle name="Normal 536" xfId="976"/>
    <cellStyle name="Normal 537" xfId="977"/>
    <cellStyle name="Normal 538" xfId="978"/>
    <cellStyle name="Normal 539" xfId="979"/>
    <cellStyle name="Normal 54" xfId="980"/>
    <cellStyle name="Normal 540" xfId="981"/>
    <cellStyle name="Normal 541" xfId="982"/>
    <cellStyle name="Normal 542" xfId="983"/>
    <cellStyle name="Normal 543" xfId="984"/>
    <cellStyle name="Normal 544" xfId="985"/>
    <cellStyle name="Normal 545" xfId="986"/>
    <cellStyle name="Normal 546" xfId="987"/>
    <cellStyle name="Normal 547" xfId="988"/>
    <cellStyle name="Normal 548" xfId="989"/>
    <cellStyle name="Normal 549" xfId="990"/>
    <cellStyle name="Normal 55" xfId="991"/>
    <cellStyle name="Normal 550" xfId="992"/>
    <cellStyle name="Normal 551" xfId="993"/>
    <cellStyle name="Normal 552" xfId="994"/>
    <cellStyle name="Normal 553" xfId="995"/>
    <cellStyle name="Normal 554" xfId="996"/>
    <cellStyle name="Normal 555" xfId="997"/>
    <cellStyle name="Normal 556" xfId="998"/>
    <cellStyle name="Normal 557" xfId="999"/>
    <cellStyle name="Normal 558" xfId="1000"/>
    <cellStyle name="Normal 559" xfId="1001"/>
    <cellStyle name="Normal 56" xfId="1002"/>
    <cellStyle name="Normal 560" xfId="1003"/>
    <cellStyle name="Normal 561" xfId="1004"/>
    <cellStyle name="Normal 562" xfId="1005"/>
    <cellStyle name="Normal 563" xfId="1006"/>
    <cellStyle name="Normal 564" xfId="1007"/>
    <cellStyle name="Normal 565" xfId="1008"/>
    <cellStyle name="Normal 566" xfId="1009"/>
    <cellStyle name="Normal 567" xfId="1010"/>
    <cellStyle name="Normal 568" xfId="1011"/>
    <cellStyle name="Normal 569" xfId="1012"/>
    <cellStyle name="Normal 57" xfId="1013"/>
    <cellStyle name="Normal 570" xfId="1014"/>
    <cellStyle name="Normal 571" xfId="1015"/>
    <cellStyle name="Normal 572" xfId="1016"/>
    <cellStyle name="Normal 573" xfId="1017"/>
    <cellStyle name="Normal 574" xfId="1018"/>
    <cellStyle name="Normal 575" xfId="1019"/>
    <cellStyle name="Normal 576" xfId="1020"/>
    <cellStyle name="Normal 577" xfId="1021"/>
    <cellStyle name="Normal 578" xfId="1022"/>
    <cellStyle name="Normal 579" xfId="1023"/>
    <cellStyle name="Normal 58" xfId="1024"/>
    <cellStyle name="Normal 580" xfId="1025"/>
    <cellStyle name="Normal 581" xfId="1026"/>
    <cellStyle name="Normal 582" xfId="1027"/>
    <cellStyle name="Normal 583" xfId="1028"/>
    <cellStyle name="Normal 584" xfId="1029"/>
    <cellStyle name="Normal 585" xfId="1030"/>
    <cellStyle name="Normal 586" xfId="1031"/>
    <cellStyle name="Normal 587" xfId="1032"/>
    <cellStyle name="Normal 588" xfId="1033"/>
    <cellStyle name="Normal 589" xfId="1034"/>
    <cellStyle name="Normal 59" xfId="1035"/>
    <cellStyle name="Normal 590" xfId="1036"/>
    <cellStyle name="Normal 591" xfId="1037"/>
    <cellStyle name="Normal 592" xfId="1038"/>
    <cellStyle name="Normal 593" xfId="1039"/>
    <cellStyle name="Normal 594" xfId="1040"/>
    <cellStyle name="Normal 595" xfId="1041"/>
    <cellStyle name="Normal 596" xfId="1042"/>
    <cellStyle name="Normal 597" xfId="1043"/>
    <cellStyle name="Normal 598" xfId="1044"/>
    <cellStyle name="Normal 599" xfId="1045"/>
    <cellStyle name="Normal 6" xfId="1046"/>
    <cellStyle name="Normal 6 2" xfId="1047"/>
    <cellStyle name="Normal 6 2 2" xfId="1048"/>
    <cellStyle name="Normal 6 3" xfId="1049"/>
    <cellStyle name="Normal 6 4" xfId="1050"/>
    <cellStyle name="Normal 6_Table 2" xfId="1051"/>
    <cellStyle name="Normal 60" xfId="1052"/>
    <cellStyle name="Normal 600" xfId="1053"/>
    <cellStyle name="Normal 601" xfId="1054"/>
    <cellStyle name="Normal 602" xfId="1055"/>
    <cellStyle name="Normal 603" xfId="1056"/>
    <cellStyle name="Normal 604" xfId="1057"/>
    <cellStyle name="Normal 605" xfId="1058"/>
    <cellStyle name="Normal 606" xfId="1059"/>
    <cellStyle name="Normal 607" xfId="1060"/>
    <cellStyle name="Normal 608" xfId="1061"/>
    <cellStyle name="Normal 609" xfId="1062"/>
    <cellStyle name="Normal 61" xfId="1063"/>
    <cellStyle name="Normal 610" xfId="1064"/>
    <cellStyle name="Normal 611" xfId="1065"/>
    <cellStyle name="Normal 612" xfId="1066"/>
    <cellStyle name="Normal 613" xfId="1067"/>
    <cellStyle name="Normal 614" xfId="1068"/>
    <cellStyle name="Normal 615" xfId="1069"/>
    <cellStyle name="Normal 616" xfId="1070"/>
    <cellStyle name="Normal 617" xfId="1071"/>
    <cellStyle name="Normal 618" xfId="1072"/>
    <cellStyle name="Normal 619" xfId="1073"/>
    <cellStyle name="Normal 62" xfId="1074"/>
    <cellStyle name="Normal 620" xfId="1075"/>
    <cellStyle name="Normal 621" xfId="1076"/>
    <cellStyle name="Normal 622" xfId="1077"/>
    <cellStyle name="Normal 623" xfId="1078"/>
    <cellStyle name="Normal 624" xfId="1079"/>
    <cellStyle name="Normal 625" xfId="1080"/>
    <cellStyle name="Normal 626" xfId="1081"/>
    <cellStyle name="Normal 627" xfId="1082"/>
    <cellStyle name="Normal 628" xfId="1083"/>
    <cellStyle name="Normal 629" xfId="1084"/>
    <cellStyle name="Normal 63" xfId="1085"/>
    <cellStyle name="Normal 630" xfId="1086"/>
    <cellStyle name="Normal 631" xfId="1087"/>
    <cellStyle name="Normal 632" xfId="1088"/>
    <cellStyle name="Normal 633" xfId="1089"/>
    <cellStyle name="Normal 634" xfId="1090"/>
    <cellStyle name="Normal 635" xfId="1091"/>
    <cellStyle name="Normal 636" xfId="1092"/>
    <cellStyle name="Normal 637" xfId="1093"/>
    <cellStyle name="Normal 638" xfId="1094"/>
    <cellStyle name="Normal 639" xfId="1095"/>
    <cellStyle name="Normal 64" xfId="1096"/>
    <cellStyle name="Normal 640" xfId="1097"/>
    <cellStyle name="Normal 641" xfId="1098"/>
    <cellStyle name="Normal 642" xfId="1099"/>
    <cellStyle name="Normal 643" xfId="1100"/>
    <cellStyle name="Normal 644" xfId="1101"/>
    <cellStyle name="Normal 645" xfId="1102"/>
    <cellStyle name="Normal 646" xfId="1103"/>
    <cellStyle name="Normal 647" xfId="1104"/>
    <cellStyle name="Normal 648" xfId="1105"/>
    <cellStyle name="Normal 649" xfId="1106"/>
    <cellStyle name="Normal 65" xfId="1107"/>
    <cellStyle name="Normal 650" xfId="1108"/>
    <cellStyle name="Normal 651" xfId="1109"/>
    <cellStyle name="Normal 652" xfId="1110"/>
    <cellStyle name="Normal 653" xfId="1111"/>
    <cellStyle name="Normal 654" xfId="1112"/>
    <cellStyle name="Normal 655" xfId="1113"/>
    <cellStyle name="Normal 656" xfId="1114"/>
    <cellStyle name="Normal 657" xfId="1115"/>
    <cellStyle name="Normal 658" xfId="1116"/>
    <cellStyle name="Normal 659" xfId="1117"/>
    <cellStyle name="Normal 66" xfId="1118"/>
    <cellStyle name="Normal 660" xfId="1119"/>
    <cellStyle name="Normal 661" xfId="1120"/>
    <cellStyle name="Normal 662" xfId="1121"/>
    <cellStyle name="Normal 663" xfId="1122"/>
    <cellStyle name="Normal 664" xfId="1123"/>
    <cellStyle name="Normal 665" xfId="1124"/>
    <cellStyle name="Normal 666" xfId="1125"/>
    <cellStyle name="Normal 667" xfId="1126"/>
    <cellStyle name="Normal 668" xfId="1127"/>
    <cellStyle name="Normal 669" xfId="1128"/>
    <cellStyle name="Normal 67" xfId="1129"/>
    <cellStyle name="Normal 670" xfId="1130"/>
    <cellStyle name="Normal 671" xfId="1131"/>
    <cellStyle name="Normal 672" xfId="1132"/>
    <cellStyle name="Normal 68" xfId="1133"/>
    <cellStyle name="Normal 69" xfId="1134"/>
    <cellStyle name="Normal 7" xfId="1135"/>
    <cellStyle name="Normal 7 2" xfId="1136"/>
    <cellStyle name="Normal 7 3" xfId="1137"/>
    <cellStyle name="Normal 70" xfId="1138"/>
    <cellStyle name="Normal 71" xfId="1139"/>
    <cellStyle name="Normal 72" xfId="1140"/>
    <cellStyle name="Normal 73" xfId="1141"/>
    <cellStyle name="Normal 74" xfId="1142"/>
    <cellStyle name="Normal 75" xfId="1143"/>
    <cellStyle name="Normal 76" xfId="1144"/>
    <cellStyle name="Normal 77" xfId="1145"/>
    <cellStyle name="Normal 78" xfId="1146"/>
    <cellStyle name="Normal 79" xfId="1147"/>
    <cellStyle name="Normal 8" xfId="1148"/>
    <cellStyle name="Normal 8 2" xfId="1149"/>
    <cellStyle name="Normal 8 3" xfId="1150"/>
    <cellStyle name="Normal 80" xfId="1151"/>
    <cellStyle name="Normal 81" xfId="1152"/>
    <cellStyle name="Normal 82" xfId="1153"/>
    <cellStyle name="Normal 83" xfId="1154"/>
    <cellStyle name="Normal 84" xfId="1155"/>
    <cellStyle name="Normal 85" xfId="1156"/>
    <cellStyle name="Normal 86" xfId="1157"/>
    <cellStyle name="Normal 87" xfId="1158"/>
    <cellStyle name="Normal 88" xfId="1159"/>
    <cellStyle name="Normal 89" xfId="1160"/>
    <cellStyle name="Normal 9" xfId="1161"/>
    <cellStyle name="Normal 9 2" xfId="1162"/>
    <cellStyle name="Normal 90" xfId="1163"/>
    <cellStyle name="Normal 91" xfId="1164"/>
    <cellStyle name="Normal 92" xfId="1165"/>
    <cellStyle name="Normal 93" xfId="1166"/>
    <cellStyle name="Normal 94" xfId="1167"/>
    <cellStyle name="Normal 95" xfId="1168"/>
    <cellStyle name="Normal 96" xfId="1169"/>
    <cellStyle name="Normal 97" xfId="1170"/>
    <cellStyle name="Normal 98" xfId="1171"/>
    <cellStyle name="Normal 99" xfId="1172"/>
    <cellStyle name="Normal_Book5" xfId="1173"/>
    <cellStyle name="Note" xfId="1174"/>
    <cellStyle name="Note 2" xfId="1175"/>
    <cellStyle name="Note 2 2" xfId="1176"/>
    <cellStyle name="Note 2 2 2" xfId="1177"/>
    <cellStyle name="Note 2 3" xfId="1178"/>
    <cellStyle name="Note 2 4" xfId="1179"/>
    <cellStyle name="Note 3" xfId="1180"/>
    <cellStyle name="Note 3 2" xfId="1181"/>
    <cellStyle name="Note 3 2 2" xfId="1182"/>
    <cellStyle name="Note 3 3" xfId="1183"/>
    <cellStyle name="Note 4" xfId="1184"/>
    <cellStyle name="Note 4 2" xfId="1185"/>
    <cellStyle name="Note 5" xfId="1186"/>
    <cellStyle name="Output" xfId="1187"/>
    <cellStyle name="Output 2" xfId="1188"/>
    <cellStyle name="Percent" xfId="1189"/>
    <cellStyle name="Percent 2" xfId="1190"/>
    <cellStyle name="Result" xfId="1191"/>
    <cellStyle name="Result2" xfId="1192"/>
    <cellStyle name="rowfield" xfId="1193"/>
    <cellStyle name="rowfield 2" xfId="1194"/>
    <cellStyle name="Style1" xfId="1195"/>
    <cellStyle name="Style1 2" xfId="1196"/>
    <cellStyle name="Style1 3" xfId="1197"/>
    <cellStyle name="Style1 3 2" xfId="1198"/>
    <cellStyle name="Style1 4" xfId="1199"/>
    <cellStyle name="Style1 4 2" xfId="1200"/>
    <cellStyle name="Style1 5" xfId="1201"/>
    <cellStyle name="Style1 5 2" xfId="1202"/>
    <cellStyle name="Style1 6" xfId="1203"/>
    <cellStyle name="Style1 7" xfId="1204"/>
    <cellStyle name="Style1 7 2" xfId="1205"/>
    <cellStyle name="Style1 8" xfId="1206"/>
    <cellStyle name="Style1 8 2" xfId="1207"/>
    <cellStyle name="Style1 8 3" xfId="1208"/>
    <cellStyle name="Style1 9" xfId="1209"/>
    <cellStyle name="Style2" xfId="1210"/>
    <cellStyle name="Style2 10" xfId="1211"/>
    <cellStyle name="Style2 11" xfId="1212"/>
    <cellStyle name="Style2 2" xfId="1213"/>
    <cellStyle name="Style2 3" xfId="1214"/>
    <cellStyle name="Style2 3 2" xfId="1215"/>
    <cellStyle name="Style2 4" xfId="1216"/>
    <cellStyle name="Style2 4 2" xfId="1217"/>
    <cellStyle name="Style2 5" xfId="1218"/>
    <cellStyle name="Style2 5 2" xfId="1219"/>
    <cellStyle name="Style2 6" xfId="1220"/>
    <cellStyle name="Style2 6 2" xfId="1221"/>
    <cellStyle name="Style2 7" xfId="1222"/>
    <cellStyle name="Style2 8" xfId="1223"/>
    <cellStyle name="Style2 8 2" xfId="1224"/>
    <cellStyle name="Style2 9" xfId="1225"/>
    <cellStyle name="Style2 9 2" xfId="1226"/>
    <cellStyle name="Style3" xfId="1227"/>
    <cellStyle name="Style3 10" xfId="1228"/>
    <cellStyle name="Style3 10 2" xfId="1229"/>
    <cellStyle name="Style3 11" xfId="1230"/>
    <cellStyle name="Style3 12" xfId="1231"/>
    <cellStyle name="Style3 13" xfId="1232"/>
    <cellStyle name="Style3 2" xfId="1233"/>
    <cellStyle name="Style3 3" xfId="1234"/>
    <cellStyle name="Style3 3 2" xfId="1235"/>
    <cellStyle name="Style3 4" xfId="1236"/>
    <cellStyle name="Style3 4 2" xfId="1237"/>
    <cellStyle name="Style3 5" xfId="1238"/>
    <cellStyle name="Style3 5 2" xfId="1239"/>
    <cellStyle name="Style3 6" xfId="1240"/>
    <cellStyle name="Style3 6 2" xfId="1241"/>
    <cellStyle name="Style3 7" xfId="1242"/>
    <cellStyle name="Style3 8" xfId="1243"/>
    <cellStyle name="Style3 8 2" xfId="1244"/>
    <cellStyle name="Style3 9" xfId="1245"/>
    <cellStyle name="Style3 9 2" xfId="1246"/>
    <cellStyle name="Style4" xfId="1247"/>
    <cellStyle name="Style4 10" xfId="1248"/>
    <cellStyle name="Style4 11" xfId="1249"/>
    <cellStyle name="Style4 12" xfId="1250"/>
    <cellStyle name="Style4 2" xfId="1251"/>
    <cellStyle name="Style4 3" xfId="1252"/>
    <cellStyle name="Style4 3 2" xfId="1253"/>
    <cellStyle name="Style4 4" xfId="1254"/>
    <cellStyle name="Style4 4 2" xfId="1255"/>
    <cellStyle name="Style4 5" xfId="1256"/>
    <cellStyle name="Style4 5 2" xfId="1257"/>
    <cellStyle name="Style4 6" xfId="1258"/>
    <cellStyle name="Style4 7" xfId="1259"/>
    <cellStyle name="Style4 7 2" xfId="1260"/>
    <cellStyle name="Style4 7 3" xfId="1261"/>
    <cellStyle name="Style4 8" xfId="1262"/>
    <cellStyle name="Style4 8 2" xfId="1263"/>
    <cellStyle name="Style4 9" xfId="1264"/>
    <cellStyle name="Style4 9 2" xfId="1265"/>
    <cellStyle name="Style5" xfId="1266"/>
    <cellStyle name="Style5 10" xfId="1267"/>
    <cellStyle name="Style5 10 2" xfId="1268"/>
    <cellStyle name="Style5 11" xfId="1269"/>
    <cellStyle name="Style5 12" xfId="1270"/>
    <cellStyle name="Style5 2" xfId="1271"/>
    <cellStyle name="Style5 3" xfId="1272"/>
    <cellStyle name="Style5 3 2" xfId="1273"/>
    <cellStyle name="Style5 4" xfId="1274"/>
    <cellStyle name="Style5 4 2" xfId="1275"/>
    <cellStyle name="Style5 5" xfId="1276"/>
    <cellStyle name="Style5 5 2" xfId="1277"/>
    <cellStyle name="Style5 6" xfId="1278"/>
    <cellStyle name="Style5 6 2" xfId="1279"/>
    <cellStyle name="Style5 7" xfId="1280"/>
    <cellStyle name="Style5 8" xfId="1281"/>
    <cellStyle name="Style5 8 2" xfId="1282"/>
    <cellStyle name="Style5 9" xfId="1283"/>
    <cellStyle name="Style5 9 2" xfId="1284"/>
    <cellStyle name="Style6" xfId="1285"/>
    <cellStyle name="Style6 2" xfId="1286"/>
    <cellStyle name="Style6 2 2" xfId="1287"/>
    <cellStyle name="Style6 2 3" xfId="1288"/>
    <cellStyle name="Style6 3" xfId="1289"/>
    <cellStyle name="Style6 3 2" xfId="1290"/>
    <cellStyle name="Style6 3 3" xfId="1291"/>
    <cellStyle name="Style6 4" xfId="1292"/>
    <cellStyle name="Style6 5" xfId="1293"/>
    <cellStyle name="Style6 6" xfId="1294"/>
    <cellStyle name="Style6 7" xfId="1295"/>
    <cellStyle name="Style7" xfId="1296"/>
    <cellStyle name="Style7 2" xfId="1297"/>
    <cellStyle name="Style7 2 2" xfId="1298"/>
    <cellStyle name="Style7 3" xfId="1299"/>
    <cellStyle name="Style7 3 2" xfId="1300"/>
    <cellStyle name="Style7 4" xfId="1301"/>
    <cellStyle name="Style7 5" xfId="1302"/>
    <cellStyle name="Style8" xfId="1303"/>
    <cellStyle name="Style8 2" xfId="1304"/>
    <cellStyle name="Style8 3" xfId="1305"/>
    <cellStyle name="Style9" xfId="1306"/>
    <cellStyle name="Test" xfId="1307"/>
    <cellStyle name="Title" xfId="1308"/>
    <cellStyle name="Total" xfId="1309"/>
    <cellStyle name="Total 2" xfId="1310"/>
    <cellStyle name="Warning Text" xfId="1311"/>
    <cellStyle name="Warning Text 2" xfId="131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1</xdr:col>
      <xdr:colOff>266700</xdr:colOff>
      <xdr:row>0</xdr:row>
      <xdr:rowOff>685800</xdr:rowOff>
    </xdr:to>
    <xdr:pic>
      <xdr:nvPicPr>
        <xdr:cNvPr id="1" name="Picture 3"/>
        <xdr:cNvPicPr preferRelativeResize="1">
          <a:picLocks noChangeAspect="0"/>
        </xdr:cNvPicPr>
      </xdr:nvPicPr>
      <xdr:blipFill>
        <a:blip r:embed="rId1"/>
        <a:stretch>
          <a:fillRect/>
        </a:stretch>
      </xdr:blipFill>
      <xdr:spPr>
        <a:xfrm>
          <a:off x="95250" y="28575"/>
          <a:ext cx="685800" cy="657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1"/>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1"/>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0</xdr:col>
      <xdr:colOff>828675</xdr:colOff>
      <xdr:row>0</xdr:row>
      <xdr:rowOff>685800</xdr:rowOff>
    </xdr:to>
    <xdr:pic>
      <xdr:nvPicPr>
        <xdr:cNvPr id="1"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1351.0.55.051Main+Features1Aug%202014?OpenDocumen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1.xml" /><Relationship Id="rId3" Type="http://schemas.openxmlformats.org/officeDocument/2006/relationships/vmlDrawing" Target="../drawings/vmlDrawing2.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2.xml" /><Relationship Id="rId3" Type="http://schemas.openxmlformats.org/officeDocument/2006/relationships/vmlDrawing" Target="../drawings/vmlDrawing3.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3.xml" /><Relationship Id="rId3" Type="http://schemas.openxmlformats.org/officeDocument/2006/relationships/vmlDrawing" Target="../drawings/vmlDrawing4.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4.xml" /><Relationship Id="rId3" Type="http://schemas.openxmlformats.org/officeDocument/2006/relationships/vmlDrawing" Target="../drawings/vmlDrawing5.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drawing" Target="../drawings/drawing15.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6.xml" /><Relationship Id="rId3" Type="http://schemas.openxmlformats.org/officeDocument/2006/relationships/vmlDrawing" Target="../drawings/vmlDrawing7.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8.xml" /><Relationship Id="rId3" Type="http://schemas.openxmlformats.org/officeDocument/2006/relationships/vmlDrawing" Target="../drawings/vmlDrawing8.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0.xml" /><Relationship Id="rId3" Type="http://schemas.openxmlformats.org/officeDocument/2006/relationships/vmlDrawing" Target="../drawings/vmlDrawing9.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3.xml" /><Relationship Id="rId3" Type="http://schemas.openxmlformats.org/officeDocument/2006/relationships/vmlDrawing" Target="../drawings/vmlDrawing10.vml" /><Relationship Id="rId4" Type="http://schemas.openxmlformats.org/officeDocument/2006/relationships/drawing" Target="../drawings/drawing23.xml" /><Relationship Id="rId5"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5.xml" /><Relationship Id="rId3" Type="http://schemas.openxmlformats.org/officeDocument/2006/relationships/vmlDrawing" Target="../drawings/vmlDrawing11.vml" /><Relationship Id="rId4" Type="http://schemas.openxmlformats.org/officeDocument/2006/relationships/drawing" Target="../drawings/drawing25.xml" /><Relationship Id="rId5"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pane ySplit="7" topLeftCell="A8" activePane="bottomLeft" state="frozen"/>
      <selection pane="topLeft" activeCell="A1" sqref="A1:D1"/>
      <selection pane="bottomLeft" activeCell="A1" sqref="A1:D1"/>
    </sheetView>
  </sheetViews>
  <sheetFormatPr defaultColWidth="9.140625" defaultRowHeight="15"/>
  <cols>
    <col min="1" max="1" width="7.7109375" style="40" customWidth="1"/>
    <col min="2" max="2" width="7.8515625" style="40" customWidth="1"/>
    <col min="3" max="3" width="101.28125" style="59" customWidth="1"/>
    <col min="4" max="4" width="20.7109375" style="40" customWidth="1"/>
    <col min="5" max="16384" width="9.140625" style="40" customWidth="1"/>
  </cols>
  <sheetData>
    <row r="1" spans="1:4" s="80" customFormat="1" ht="60" customHeight="1">
      <c r="A1" s="192" t="s">
        <v>160</v>
      </c>
      <c r="B1" s="192"/>
      <c r="C1" s="192"/>
      <c r="D1" s="192"/>
    </row>
    <row r="2" spans="1:4" ht="18.75" customHeight="1">
      <c r="A2" s="193" t="s">
        <v>221</v>
      </c>
      <c r="B2" s="193"/>
      <c r="C2" s="193"/>
      <c r="D2" s="193"/>
    </row>
    <row r="3" spans="1:4" ht="15" customHeight="1">
      <c r="A3" s="194" t="s">
        <v>218</v>
      </c>
      <c r="B3" s="194"/>
      <c r="C3" s="194"/>
      <c r="D3" s="194"/>
    </row>
    <row r="4" spans="1:3" ht="15">
      <c r="A4" s="30"/>
      <c r="B4" s="30"/>
      <c r="C4" s="30"/>
    </row>
    <row r="5" spans="1:3" ht="18.75" customHeight="1">
      <c r="A5" s="32" t="s">
        <v>222</v>
      </c>
      <c r="B5" s="32"/>
      <c r="C5" s="32"/>
    </row>
    <row r="6" spans="1:3" ht="15">
      <c r="A6" s="41"/>
      <c r="B6" s="24" t="s">
        <v>92</v>
      </c>
      <c r="C6" s="56"/>
    </row>
    <row r="7" spans="1:3" ht="15" customHeight="1">
      <c r="A7" s="41"/>
      <c r="C7" s="57" t="s">
        <v>123</v>
      </c>
    </row>
    <row r="8" spans="1:2" ht="15">
      <c r="A8" s="41"/>
      <c r="B8" s="23" t="s">
        <v>93</v>
      </c>
    </row>
    <row r="9" spans="1:3" ht="15">
      <c r="A9" s="26"/>
      <c r="B9" s="97">
        <v>1</v>
      </c>
      <c r="C9" s="58" t="s">
        <v>126</v>
      </c>
    </row>
    <row r="10" spans="1:3" ht="15">
      <c r="A10" s="26"/>
      <c r="B10" s="97">
        <v>2</v>
      </c>
      <c r="C10" s="58" t="s">
        <v>137</v>
      </c>
    </row>
    <row r="11" spans="1:3" ht="15">
      <c r="A11" s="26"/>
      <c r="B11" s="97">
        <v>2.1</v>
      </c>
      <c r="C11" s="58" t="s">
        <v>134</v>
      </c>
    </row>
    <row r="12" spans="1:3" ht="15">
      <c r="A12" s="26"/>
      <c r="B12" s="97">
        <v>2.2</v>
      </c>
      <c r="C12" s="58" t="s">
        <v>135</v>
      </c>
    </row>
    <row r="13" spans="1:3" ht="15">
      <c r="A13" s="26"/>
      <c r="B13" s="97">
        <v>2.3</v>
      </c>
      <c r="C13" s="58" t="s">
        <v>136</v>
      </c>
    </row>
    <row r="14" spans="1:3" ht="15">
      <c r="A14" s="26"/>
      <c r="B14" s="97">
        <v>2.4</v>
      </c>
      <c r="C14" s="58" t="s">
        <v>144</v>
      </c>
    </row>
    <row r="15" spans="1:3" ht="15">
      <c r="A15" s="26"/>
      <c r="B15" s="97">
        <v>3</v>
      </c>
      <c r="C15" s="58" t="s">
        <v>129</v>
      </c>
    </row>
    <row r="16" spans="1:3" ht="15">
      <c r="A16" s="26"/>
      <c r="B16" s="97">
        <v>3.1</v>
      </c>
      <c r="C16" s="58" t="s">
        <v>131</v>
      </c>
    </row>
    <row r="17" spans="1:3" ht="15">
      <c r="A17" s="26"/>
      <c r="B17" s="97">
        <v>3.2</v>
      </c>
      <c r="C17" s="58" t="s">
        <v>127</v>
      </c>
    </row>
    <row r="18" spans="1:3" ht="15">
      <c r="A18" s="26"/>
      <c r="B18" s="97">
        <v>3.3</v>
      </c>
      <c r="C18" s="58" t="s">
        <v>128</v>
      </c>
    </row>
    <row r="19" spans="1:3" ht="15">
      <c r="A19" s="26"/>
      <c r="B19" s="97">
        <v>3.4</v>
      </c>
      <c r="C19" s="58" t="s">
        <v>145</v>
      </c>
    </row>
    <row r="20" spans="1:3" ht="15">
      <c r="A20" s="26"/>
      <c r="B20" s="97">
        <v>4</v>
      </c>
      <c r="C20" s="58" t="s">
        <v>130</v>
      </c>
    </row>
    <row r="21" spans="1:3" ht="15">
      <c r="A21" s="26"/>
      <c r="B21" s="97">
        <v>4.1</v>
      </c>
      <c r="C21" s="58" t="s">
        <v>161</v>
      </c>
    </row>
    <row r="22" spans="1:3" ht="15">
      <c r="A22" s="26"/>
      <c r="B22" s="97">
        <v>4.2</v>
      </c>
      <c r="C22" s="58" t="s">
        <v>162</v>
      </c>
    </row>
    <row r="23" spans="1:3" ht="15">
      <c r="A23" s="26"/>
      <c r="B23" s="98">
        <v>5</v>
      </c>
      <c r="C23" s="58" t="s">
        <v>147</v>
      </c>
    </row>
    <row r="24" spans="1:3" ht="15">
      <c r="A24" s="36"/>
      <c r="B24" s="98">
        <v>6</v>
      </c>
      <c r="C24" s="58" t="s">
        <v>169</v>
      </c>
    </row>
    <row r="25" spans="1:3" ht="15">
      <c r="A25" s="26"/>
      <c r="B25" s="97">
        <v>7</v>
      </c>
      <c r="C25" s="58" t="s">
        <v>140</v>
      </c>
    </row>
    <row r="26" spans="1:3" ht="15">
      <c r="A26" s="26"/>
      <c r="B26" s="97">
        <v>8</v>
      </c>
      <c r="C26" s="58" t="s">
        <v>186</v>
      </c>
    </row>
    <row r="27" spans="1:3" ht="15">
      <c r="A27" s="26"/>
      <c r="B27" s="97">
        <v>9</v>
      </c>
      <c r="C27" s="58" t="s">
        <v>223</v>
      </c>
    </row>
    <row r="28" spans="1:3" ht="15">
      <c r="A28" s="26"/>
      <c r="B28" s="1"/>
      <c r="C28" s="184" t="s">
        <v>139</v>
      </c>
    </row>
    <row r="29" spans="1:3" ht="15">
      <c r="A29" s="118"/>
      <c r="B29" s="97">
        <v>10</v>
      </c>
      <c r="C29" s="58" t="s">
        <v>170</v>
      </c>
    </row>
    <row r="30" spans="1:3" ht="15">
      <c r="A30" s="26"/>
      <c r="B30" s="97">
        <v>11</v>
      </c>
      <c r="C30" s="58" t="s">
        <v>141</v>
      </c>
    </row>
    <row r="31" spans="1:3" ht="15">
      <c r="A31" s="26"/>
      <c r="B31" s="97"/>
      <c r="C31" s="184" t="s">
        <v>283</v>
      </c>
    </row>
    <row r="32" spans="2:3" ht="15">
      <c r="B32" s="97">
        <v>12</v>
      </c>
      <c r="C32" s="58" t="s">
        <v>279</v>
      </c>
    </row>
    <row r="33" spans="1:3" ht="15">
      <c r="A33" s="26"/>
      <c r="B33" s="97">
        <v>13</v>
      </c>
      <c r="C33" s="58" t="s">
        <v>278</v>
      </c>
    </row>
    <row r="34" spans="1:3" ht="15">
      <c r="A34" s="83"/>
      <c r="B34" s="99"/>
      <c r="C34" s="84"/>
    </row>
    <row r="35" spans="1:3" ht="15">
      <c r="A35" s="26"/>
      <c r="C35" s="60"/>
    </row>
    <row r="36" spans="2:3" ht="15.75">
      <c r="B36" s="27" t="s">
        <v>97</v>
      </c>
      <c r="C36" s="61"/>
    </row>
    <row r="37" ht="15">
      <c r="B37" s="181" t="s">
        <v>96</v>
      </c>
    </row>
    <row r="38" spans="2:3" ht="15">
      <c r="B38" s="21"/>
      <c r="C38" s="62"/>
    </row>
    <row r="39" spans="2:3" ht="15" customHeight="1">
      <c r="B39" s="182" t="s">
        <v>280</v>
      </c>
      <c r="C39" s="63"/>
    </row>
    <row r="40" spans="2:3" ht="15">
      <c r="B40" s="28"/>
      <c r="C40" s="64"/>
    </row>
    <row r="41" spans="2:3" ht="15">
      <c r="B41" s="190" t="s">
        <v>94</v>
      </c>
      <c r="C41" s="190"/>
    </row>
    <row r="42" spans="2:3" s="25" customFormat="1" ht="12">
      <c r="B42" s="191" t="s">
        <v>95</v>
      </c>
      <c r="C42" s="191"/>
    </row>
    <row r="43" spans="2:3" ht="15">
      <c r="B43" s="22"/>
      <c r="C43" s="65"/>
    </row>
    <row r="44" spans="2:3" ht="15">
      <c r="B44" s="189" t="s">
        <v>194</v>
      </c>
      <c r="C44" s="189"/>
    </row>
  </sheetData>
  <sheetProtection/>
  <mergeCells count="6">
    <mergeCell ref="B44:C44"/>
    <mergeCell ref="B41:C41"/>
    <mergeCell ref="B42:C42"/>
    <mergeCell ref="A1:D1"/>
    <mergeCell ref="A2:D2"/>
    <mergeCell ref="A3:D3"/>
  </mergeCells>
  <hyperlinks>
    <hyperlink ref="B44" r:id="rId1" display="© Commonwealth of Australia 2006"/>
    <hyperlink ref="B40:C40" r:id="rId2" display="More information available from the ABS web site"/>
    <hyperlink ref="B37" r:id="rId3" display="Research paper: Feasibility Study of Linking Migrant Settlement Records to Personal Income Tax Data"/>
    <hyperlink ref="C7" location="Notes!A1" display="Explanatory Notes"/>
    <hyperlink ref="B9" location="'Table 1'!A1" display="'Table 1'!A1"/>
    <hyperlink ref="B10" location="'Table 2'!A1" display="'Table 2'!A1"/>
    <hyperlink ref="B11" location="'Table 2.1'!A1" display="'Table 2.1'!A1"/>
    <hyperlink ref="B12" location="'Table 2.2'!A1" display="'Table 2.2'!A1"/>
    <hyperlink ref="B13" location="'Table 2.3'!A1" display="'Table 2.3'!A1"/>
    <hyperlink ref="B14" location="'Table 2.4'!A1" display="'Table 2.4'!A1"/>
    <hyperlink ref="B15" location="'Table 3'!A1" display="'Table 3'!A1"/>
    <hyperlink ref="B16" location="'Table 3.1'!A1" display="'Table 3.1'!A1"/>
    <hyperlink ref="B17" location="'Table 3.2'!A1" display="'Table 3.2'!A1"/>
    <hyperlink ref="B18" location="'Table 3.3'!A1" display="'Table 3.3'!A1"/>
    <hyperlink ref="B19" location="'Table 3.4'!A1" display="'Table 3.4'!A1"/>
    <hyperlink ref="B20" location="'Table 4'!A1" display="'Table 4'!A1"/>
    <hyperlink ref="B23" location="'Table 5'!A1" display="'Table 5'!A1"/>
    <hyperlink ref="B24" location="'Table 6'!A1" display="'Table 6'!A1"/>
    <hyperlink ref="B25" location="'Table 7'!A1" display="'Table 7'!A1"/>
    <hyperlink ref="B26" location="'Table 8'!A1" display="'Table 8'!A1"/>
    <hyperlink ref="B30" location="'Table 11'!A1" display="'Table 11'!A1"/>
    <hyperlink ref="B32" location="'Table 12'!A1" display="'Table 12'!A1"/>
    <hyperlink ref="B21:B22" location="'Table 4'!A1" display="'Table 4'!A1"/>
    <hyperlink ref="B21" location="'Table 4.1'!A1" display="'Table 4.1'!A1"/>
    <hyperlink ref="B22" location="'Table 4.2'!A1" display="'Table 4.2'!A1"/>
    <hyperlink ref="B33" location="'Table 13'!A1" display="'Table 13'!A1"/>
    <hyperlink ref="B29" location="'Table 10'!A1" display="'Table 10'!A1"/>
    <hyperlink ref="B27" location="'Table 9'!A1" display="'Table 9'!A1"/>
  </hyperlinks>
  <printOptions/>
  <pageMargins left="0.7" right="0.7" top="0.75" bottom="0.75" header="0.3" footer="0.3"/>
  <pageSetup fitToHeight="1" fitToWidth="1" horizontalDpi="600" verticalDpi="600" orientation="landscape" paperSize="9" scale="70" r:id="rId5"/>
  <drawing r:id="rId4"/>
</worksheet>
</file>

<file path=xl/worksheets/sheet10.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ht="15" customHeight="1">
      <c r="A4" s="30"/>
    </row>
    <row r="5" ht="18.75" customHeight="1">
      <c r="A5" s="32" t="str">
        <f>Contents!A5</f>
        <v>Linked Migrant Taxpayer Records from the 2014-15 Personal Income Tax and Migrants Integrated Dataset (PITMID)</v>
      </c>
    </row>
    <row r="6" ht="15" customHeight="1">
      <c r="A6" s="32"/>
    </row>
    <row r="7" ht="15" customHeight="1">
      <c r="A7" s="33" t="str">
        <f>"Table 3.1  "&amp;Contents!C16</f>
        <v>Table 3.1  Migrants, Sources of total income, By Sex and Age group–Skilled visas</v>
      </c>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41" t="s">
        <v>133</v>
      </c>
      <c r="B12" s="147">
        <v>9336</v>
      </c>
      <c r="C12" s="147">
        <v>76485</v>
      </c>
      <c r="D12" s="147">
        <v>4598</v>
      </c>
      <c r="E12" s="147">
        <v>105</v>
      </c>
      <c r="F12" s="147">
        <v>1656</v>
      </c>
      <c r="G12" s="147">
        <v>7988</v>
      </c>
      <c r="H12" s="147">
        <v>2405</v>
      </c>
      <c r="I12" s="147">
        <v>10578</v>
      </c>
      <c r="J12" s="147">
        <v>33</v>
      </c>
      <c r="K12" s="147">
        <v>66</v>
      </c>
      <c r="L12" s="147">
        <v>885</v>
      </c>
      <c r="M12" s="147">
        <v>2758</v>
      </c>
      <c r="N12" s="147">
        <v>9683</v>
      </c>
      <c r="O12" s="147">
        <v>89223</v>
      </c>
      <c r="P12" s="147">
        <v>4661</v>
      </c>
    </row>
    <row r="13" spans="1:16" ht="15" customHeight="1">
      <c r="A13" s="141" t="s">
        <v>54</v>
      </c>
      <c r="B13" s="147">
        <v>49801</v>
      </c>
      <c r="C13" s="147">
        <v>1503884</v>
      </c>
      <c r="D13" s="147">
        <v>23900</v>
      </c>
      <c r="E13" s="147">
        <v>3826</v>
      </c>
      <c r="F13" s="147">
        <v>56249</v>
      </c>
      <c r="G13" s="147">
        <v>9194</v>
      </c>
      <c r="H13" s="147">
        <v>27133</v>
      </c>
      <c r="I13" s="147">
        <v>59557</v>
      </c>
      <c r="J13" s="147">
        <v>76</v>
      </c>
      <c r="K13" s="147">
        <v>1267</v>
      </c>
      <c r="L13" s="147">
        <v>3512</v>
      </c>
      <c r="M13" s="147">
        <v>71</v>
      </c>
      <c r="N13" s="147">
        <v>52749</v>
      </c>
      <c r="O13" s="147">
        <v>1622720</v>
      </c>
      <c r="P13" s="147">
        <v>24277</v>
      </c>
    </row>
    <row r="14" spans="1:16" ht="15" customHeight="1">
      <c r="A14" s="141" t="s">
        <v>36</v>
      </c>
      <c r="B14" s="147">
        <v>225431</v>
      </c>
      <c r="C14" s="147">
        <v>14953320</v>
      </c>
      <c r="D14" s="147">
        <v>58724</v>
      </c>
      <c r="E14" s="147">
        <v>33655</v>
      </c>
      <c r="F14" s="147">
        <v>655263</v>
      </c>
      <c r="G14" s="147">
        <v>12311</v>
      </c>
      <c r="H14" s="147">
        <v>156960</v>
      </c>
      <c r="I14" s="147">
        <v>132515</v>
      </c>
      <c r="J14" s="147">
        <v>130</v>
      </c>
      <c r="K14" s="147">
        <v>13272</v>
      </c>
      <c r="L14" s="147">
        <v>32948</v>
      </c>
      <c r="M14" s="147">
        <v>58</v>
      </c>
      <c r="N14" s="147">
        <v>244316</v>
      </c>
      <c r="O14" s="147">
        <v>15770523</v>
      </c>
      <c r="P14" s="147">
        <v>56628</v>
      </c>
    </row>
    <row r="15" spans="1:16" ht="15" customHeight="1">
      <c r="A15" s="141" t="s">
        <v>37</v>
      </c>
      <c r="B15" s="147">
        <v>164235</v>
      </c>
      <c r="C15" s="147">
        <v>16021943</v>
      </c>
      <c r="D15" s="147">
        <v>81014</v>
      </c>
      <c r="E15" s="147">
        <v>25967</v>
      </c>
      <c r="F15" s="147">
        <v>929722</v>
      </c>
      <c r="G15" s="147">
        <v>15313</v>
      </c>
      <c r="H15" s="147">
        <v>120794</v>
      </c>
      <c r="I15" s="147">
        <v>252465</v>
      </c>
      <c r="J15" s="147">
        <v>108</v>
      </c>
      <c r="K15" s="147">
        <v>16034</v>
      </c>
      <c r="L15" s="147">
        <v>63020</v>
      </c>
      <c r="M15" s="147">
        <v>107</v>
      </c>
      <c r="N15" s="147">
        <v>182018</v>
      </c>
      <c r="O15" s="147">
        <v>17268830</v>
      </c>
      <c r="P15" s="147">
        <v>76782</v>
      </c>
    </row>
    <row r="16" spans="1:16" ht="15" customHeight="1">
      <c r="A16" s="141" t="s">
        <v>38</v>
      </c>
      <c r="B16" s="147">
        <v>70229</v>
      </c>
      <c r="C16" s="147">
        <v>7938854</v>
      </c>
      <c r="D16" s="147">
        <v>85728</v>
      </c>
      <c r="E16" s="147">
        <v>12195</v>
      </c>
      <c r="F16" s="147">
        <v>572509</v>
      </c>
      <c r="G16" s="147">
        <v>19129</v>
      </c>
      <c r="H16" s="147">
        <v>54899</v>
      </c>
      <c r="I16" s="147">
        <v>253498</v>
      </c>
      <c r="J16" s="147">
        <v>106</v>
      </c>
      <c r="K16" s="147">
        <v>10951</v>
      </c>
      <c r="L16" s="147">
        <v>116873</v>
      </c>
      <c r="M16" s="147">
        <v>222</v>
      </c>
      <c r="N16" s="147">
        <v>81862</v>
      </c>
      <c r="O16" s="147">
        <v>8880959</v>
      </c>
      <c r="P16" s="147">
        <v>78714</v>
      </c>
    </row>
    <row r="17" spans="1:16" s="7" customFormat="1" ht="15" customHeight="1">
      <c r="A17" s="141" t="s">
        <v>55</v>
      </c>
      <c r="B17" s="147">
        <v>12755</v>
      </c>
      <c r="C17" s="147">
        <v>1461909</v>
      </c>
      <c r="D17" s="147">
        <v>75732</v>
      </c>
      <c r="E17" s="147">
        <v>2627</v>
      </c>
      <c r="F17" s="147">
        <v>126343</v>
      </c>
      <c r="G17" s="147">
        <v>16495</v>
      </c>
      <c r="H17" s="147">
        <v>12796</v>
      </c>
      <c r="I17" s="147">
        <v>112018</v>
      </c>
      <c r="J17" s="147">
        <v>489</v>
      </c>
      <c r="K17" s="147">
        <v>4199</v>
      </c>
      <c r="L17" s="147">
        <v>75740</v>
      </c>
      <c r="M17" s="147">
        <v>3629</v>
      </c>
      <c r="N17" s="147">
        <v>17325</v>
      </c>
      <c r="O17" s="147">
        <v>1775341</v>
      </c>
      <c r="P17" s="147">
        <v>62627</v>
      </c>
    </row>
    <row r="18" spans="1:16" ht="15" customHeight="1">
      <c r="A18" s="142" t="s">
        <v>4</v>
      </c>
      <c r="B18" s="148">
        <v>531787</v>
      </c>
      <c r="C18" s="148">
        <v>41961524</v>
      </c>
      <c r="D18" s="148">
        <v>63186</v>
      </c>
      <c r="E18" s="148">
        <v>78372</v>
      </c>
      <c r="F18" s="148">
        <v>2339448</v>
      </c>
      <c r="G18" s="148">
        <v>13977</v>
      </c>
      <c r="H18" s="148">
        <v>374991</v>
      </c>
      <c r="I18" s="148">
        <v>823190</v>
      </c>
      <c r="J18" s="148">
        <v>116</v>
      </c>
      <c r="K18" s="148">
        <v>45777</v>
      </c>
      <c r="L18" s="148">
        <v>294316</v>
      </c>
      <c r="M18" s="148">
        <v>115</v>
      </c>
      <c r="N18" s="148">
        <v>587950</v>
      </c>
      <c r="O18" s="148">
        <v>45418122</v>
      </c>
      <c r="P18" s="148">
        <v>60118</v>
      </c>
    </row>
    <row r="19" spans="1:16" ht="15" customHeight="1">
      <c r="A19" s="143" t="s">
        <v>44</v>
      </c>
      <c r="B19" s="125"/>
      <c r="C19" s="125"/>
      <c r="D19" s="125"/>
      <c r="E19" s="131"/>
      <c r="F19" s="131"/>
      <c r="G19" s="131"/>
      <c r="H19" s="131"/>
      <c r="I19" s="131"/>
      <c r="J19" s="131"/>
      <c r="K19" s="131"/>
      <c r="L19" s="131"/>
      <c r="M19" s="131"/>
      <c r="N19" s="131"/>
      <c r="O19" s="131"/>
      <c r="P19" s="131"/>
    </row>
    <row r="20" spans="1:16" ht="15" customHeight="1">
      <c r="A20" s="141" t="s">
        <v>133</v>
      </c>
      <c r="B20" s="147">
        <v>10235</v>
      </c>
      <c r="C20" s="147">
        <v>68810</v>
      </c>
      <c r="D20" s="147">
        <v>4464</v>
      </c>
      <c r="E20" s="147">
        <v>55</v>
      </c>
      <c r="F20" s="147">
        <v>670</v>
      </c>
      <c r="G20" s="147">
        <v>4511</v>
      </c>
      <c r="H20" s="147">
        <v>2648</v>
      </c>
      <c r="I20" s="147">
        <v>11233</v>
      </c>
      <c r="J20" s="147">
        <v>36</v>
      </c>
      <c r="K20" s="147">
        <v>34</v>
      </c>
      <c r="L20" s="147">
        <v>101</v>
      </c>
      <c r="M20" s="147">
        <v>770</v>
      </c>
      <c r="N20" s="147">
        <v>10516</v>
      </c>
      <c r="O20" s="147">
        <v>80911</v>
      </c>
      <c r="P20" s="147">
        <v>4516</v>
      </c>
    </row>
    <row r="21" spans="1:16" ht="15" customHeight="1">
      <c r="A21" s="141" t="s">
        <v>54</v>
      </c>
      <c r="B21" s="147">
        <v>48825</v>
      </c>
      <c r="C21" s="147">
        <v>1280272</v>
      </c>
      <c r="D21" s="147">
        <v>21336</v>
      </c>
      <c r="E21" s="147">
        <v>1928</v>
      </c>
      <c r="F21" s="147">
        <v>21791</v>
      </c>
      <c r="G21" s="147">
        <v>6045</v>
      </c>
      <c r="H21" s="147">
        <v>28380</v>
      </c>
      <c r="I21" s="147">
        <v>59636</v>
      </c>
      <c r="J21" s="147">
        <v>100</v>
      </c>
      <c r="K21" s="147">
        <v>910</v>
      </c>
      <c r="L21" s="147">
        <v>2367</v>
      </c>
      <c r="M21" s="147">
        <v>76</v>
      </c>
      <c r="N21" s="147">
        <v>51079</v>
      </c>
      <c r="O21" s="147">
        <v>1363828</v>
      </c>
      <c r="P21" s="147">
        <v>21527</v>
      </c>
    </row>
    <row r="22" spans="1:16" ht="15" customHeight="1">
      <c r="A22" s="141" t="s">
        <v>36</v>
      </c>
      <c r="B22" s="147">
        <v>176415</v>
      </c>
      <c r="C22" s="147">
        <v>9030746</v>
      </c>
      <c r="D22" s="147">
        <v>47560</v>
      </c>
      <c r="E22" s="147">
        <v>14540</v>
      </c>
      <c r="F22" s="147">
        <v>250099</v>
      </c>
      <c r="G22" s="147">
        <v>7844</v>
      </c>
      <c r="H22" s="147">
        <v>130270</v>
      </c>
      <c r="I22" s="147">
        <v>142160</v>
      </c>
      <c r="J22" s="147">
        <v>167</v>
      </c>
      <c r="K22" s="147">
        <v>8232</v>
      </c>
      <c r="L22" s="147">
        <v>17015</v>
      </c>
      <c r="M22" s="147">
        <v>55</v>
      </c>
      <c r="N22" s="147">
        <v>189588</v>
      </c>
      <c r="O22" s="147">
        <v>9440238</v>
      </c>
      <c r="P22" s="147">
        <v>45819</v>
      </c>
    </row>
    <row r="23" spans="1:16" ht="15" customHeight="1">
      <c r="A23" s="141" t="s">
        <v>37</v>
      </c>
      <c r="B23" s="147">
        <v>118028</v>
      </c>
      <c r="C23" s="147">
        <v>7395204</v>
      </c>
      <c r="D23" s="147">
        <v>53009</v>
      </c>
      <c r="E23" s="147">
        <v>14687</v>
      </c>
      <c r="F23" s="147">
        <v>368786</v>
      </c>
      <c r="G23" s="147">
        <v>9942</v>
      </c>
      <c r="H23" s="147">
        <v>94669</v>
      </c>
      <c r="I23" s="147">
        <v>297725</v>
      </c>
      <c r="J23" s="147">
        <v>152</v>
      </c>
      <c r="K23" s="147">
        <v>10181</v>
      </c>
      <c r="L23" s="147">
        <v>33230</v>
      </c>
      <c r="M23" s="147">
        <v>106</v>
      </c>
      <c r="N23" s="147">
        <v>134920</v>
      </c>
      <c r="O23" s="147">
        <v>8093530</v>
      </c>
      <c r="P23" s="147">
        <v>49231</v>
      </c>
    </row>
    <row r="24" spans="1:16" s="7" customFormat="1" ht="15" customHeight="1">
      <c r="A24" s="141" t="s">
        <v>38</v>
      </c>
      <c r="B24" s="147">
        <v>50909</v>
      </c>
      <c r="C24" s="147">
        <v>3287317</v>
      </c>
      <c r="D24" s="147">
        <v>53123</v>
      </c>
      <c r="E24" s="147">
        <v>6675</v>
      </c>
      <c r="F24" s="147">
        <v>183602</v>
      </c>
      <c r="G24" s="147">
        <v>11358</v>
      </c>
      <c r="H24" s="147">
        <v>43326</v>
      </c>
      <c r="I24" s="147">
        <v>230348</v>
      </c>
      <c r="J24" s="147">
        <v>196</v>
      </c>
      <c r="K24" s="147">
        <v>6555</v>
      </c>
      <c r="L24" s="147">
        <v>45898</v>
      </c>
      <c r="M24" s="147">
        <v>219</v>
      </c>
      <c r="N24" s="147">
        <v>60345</v>
      </c>
      <c r="O24" s="147">
        <v>3742696</v>
      </c>
      <c r="P24" s="147">
        <v>48968</v>
      </c>
    </row>
    <row r="25" spans="1:16" s="7" customFormat="1" ht="15" customHeight="1">
      <c r="A25" s="141" t="s">
        <v>55</v>
      </c>
      <c r="B25" s="147">
        <v>7155</v>
      </c>
      <c r="C25" s="147">
        <v>452296</v>
      </c>
      <c r="D25" s="147">
        <v>50854</v>
      </c>
      <c r="E25" s="147">
        <v>1064</v>
      </c>
      <c r="F25" s="147">
        <v>21483</v>
      </c>
      <c r="G25" s="147">
        <v>10772</v>
      </c>
      <c r="H25" s="147">
        <v>8204</v>
      </c>
      <c r="I25" s="147">
        <v>78840</v>
      </c>
      <c r="J25" s="147">
        <v>1054</v>
      </c>
      <c r="K25" s="147">
        <v>2257</v>
      </c>
      <c r="L25" s="147">
        <v>24795</v>
      </c>
      <c r="M25" s="147">
        <v>2923</v>
      </c>
      <c r="N25" s="147">
        <v>10304</v>
      </c>
      <c r="O25" s="147">
        <v>579067</v>
      </c>
      <c r="P25" s="147">
        <v>40778</v>
      </c>
    </row>
    <row r="26" spans="1:16" s="7" customFormat="1" ht="15" customHeight="1">
      <c r="A26" s="142" t="s">
        <v>4</v>
      </c>
      <c r="B26" s="148">
        <v>411569</v>
      </c>
      <c r="C26" s="148">
        <v>21514509</v>
      </c>
      <c r="D26" s="148">
        <v>45000</v>
      </c>
      <c r="E26" s="148">
        <v>38951</v>
      </c>
      <c r="F26" s="148">
        <v>845000</v>
      </c>
      <c r="G26" s="148">
        <v>9092</v>
      </c>
      <c r="H26" s="148">
        <v>307496</v>
      </c>
      <c r="I26" s="148">
        <v>820024</v>
      </c>
      <c r="J26" s="148">
        <v>158</v>
      </c>
      <c r="K26" s="148">
        <v>28179</v>
      </c>
      <c r="L26" s="148">
        <v>123188</v>
      </c>
      <c r="M26" s="148">
        <v>111</v>
      </c>
      <c r="N26" s="148">
        <v>456754</v>
      </c>
      <c r="O26" s="148">
        <v>23304905</v>
      </c>
      <c r="P26" s="148">
        <v>42585</v>
      </c>
    </row>
    <row r="27" spans="1:16" ht="15" customHeight="1">
      <c r="A27" s="3" t="s">
        <v>191</v>
      </c>
      <c r="B27" s="125"/>
      <c r="C27" s="125"/>
      <c r="D27" s="125"/>
      <c r="E27" s="131"/>
      <c r="F27" s="131"/>
      <c r="G27" s="131"/>
      <c r="H27" s="131"/>
      <c r="I27" s="131"/>
      <c r="J27" s="131"/>
      <c r="K27" s="131"/>
      <c r="L27" s="131"/>
      <c r="M27" s="131"/>
      <c r="N27" s="131"/>
      <c r="O27" s="131"/>
      <c r="P27" s="131"/>
    </row>
    <row r="28" spans="1:16" ht="15" customHeight="1">
      <c r="A28" s="13" t="s">
        <v>133</v>
      </c>
      <c r="B28" s="147">
        <v>19573</v>
      </c>
      <c r="C28" s="147">
        <v>145375</v>
      </c>
      <c r="D28" s="147">
        <v>4520</v>
      </c>
      <c r="E28" s="147">
        <v>158</v>
      </c>
      <c r="F28" s="147">
        <v>2199</v>
      </c>
      <c r="G28" s="147">
        <v>7157</v>
      </c>
      <c r="H28" s="147">
        <v>5058</v>
      </c>
      <c r="I28" s="147">
        <v>21996</v>
      </c>
      <c r="J28" s="147">
        <v>34</v>
      </c>
      <c r="K28" s="147">
        <v>100</v>
      </c>
      <c r="L28" s="147">
        <v>982</v>
      </c>
      <c r="M28" s="147">
        <v>1313</v>
      </c>
      <c r="N28" s="147">
        <v>20205</v>
      </c>
      <c r="O28" s="147">
        <v>170217</v>
      </c>
      <c r="P28" s="147">
        <v>4590</v>
      </c>
    </row>
    <row r="29" spans="1:16" ht="15" customHeight="1">
      <c r="A29" s="13" t="s">
        <v>54</v>
      </c>
      <c r="B29" s="147">
        <v>98632</v>
      </c>
      <c r="C29" s="147">
        <v>2784321</v>
      </c>
      <c r="D29" s="147">
        <v>22583</v>
      </c>
      <c r="E29" s="147">
        <v>5749</v>
      </c>
      <c r="F29" s="147">
        <v>78004</v>
      </c>
      <c r="G29" s="147">
        <v>8134</v>
      </c>
      <c r="H29" s="147">
        <v>55513</v>
      </c>
      <c r="I29" s="147">
        <v>118910</v>
      </c>
      <c r="J29" s="147">
        <v>88</v>
      </c>
      <c r="K29" s="147">
        <v>2171</v>
      </c>
      <c r="L29" s="147">
        <v>6199</v>
      </c>
      <c r="M29" s="147">
        <v>73</v>
      </c>
      <c r="N29" s="147">
        <v>103832</v>
      </c>
      <c r="O29" s="147">
        <v>2987081</v>
      </c>
      <c r="P29" s="147">
        <v>22860</v>
      </c>
    </row>
    <row r="30" spans="1:16" ht="15" customHeight="1">
      <c r="A30" s="13" t="s">
        <v>36</v>
      </c>
      <c r="B30" s="147">
        <v>401876</v>
      </c>
      <c r="C30" s="147">
        <v>23986270</v>
      </c>
      <c r="D30" s="147">
        <v>53999</v>
      </c>
      <c r="E30" s="147">
        <v>48195</v>
      </c>
      <c r="F30" s="147">
        <v>905535</v>
      </c>
      <c r="G30" s="147">
        <v>10863</v>
      </c>
      <c r="H30" s="147">
        <v>287253</v>
      </c>
      <c r="I30" s="147">
        <v>274353</v>
      </c>
      <c r="J30" s="147">
        <v>146</v>
      </c>
      <c r="K30" s="147">
        <v>21503</v>
      </c>
      <c r="L30" s="147">
        <v>49048</v>
      </c>
      <c r="M30" s="147">
        <v>57</v>
      </c>
      <c r="N30" s="147">
        <v>433941</v>
      </c>
      <c r="O30" s="147">
        <v>25213957</v>
      </c>
      <c r="P30" s="147">
        <v>52370</v>
      </c>
    </row>
    <row r="31" spans="1:16" ht="15" customHeight="1">
      <c r="A31" s="13" t="s">
        <v>37</v>
      </c>
      <c r="B31" s="147">
        <v>282287</v>
      </c>
      <c r="C31" s="147">
        <v>23420939</v>
      </c>
      <c r="D31" s="147">
        <v>68480</v>
      </c>
      <c r="E31" s="147">
        <v>40654</v>
      </c>
      <c r="F31" s="147">
        <v>1297906</v>
      </c>
      <c r="G31" s="147">
        <v>13150</v>
      </c>
      <c r="H31" s="147">
        <v>215482</v>
      </c>
      <c r="I31" s="147">
        <v>549447</v>
      </c>
      <c r="J31" s="147">
        <v>125</v>
      </c>
      <c r="K31" s="147">
        <v>26218</v>
      </c>
      <c r="L31" s="147">
        <v>95347</v>
      </c>
      <c r="M31" s="147">
        <v>106</v>
      </c>
      <c r="N31" s="147">
        <v>316962</v>
      </c>
      <c r="O31" s="147">
        <v>25365798</v>
      </c>
      <c r="P31" s="147">
        <v>64199</v>
      </c>
    </row>
    <row r="32" spans="1:16" ht="15" customHeight="1">
      <c r="A32" s="13" t="s">
        <v>38</v>
      </c>
      <c r="B32" s="147">
        <v>121141</v>
      </c>
      <c r="C32" s="147">
        <v>11226511</v>
      </c>
      <c r="D32" s="147">
        <v>70272</v>
      </c>
      <c r="E32" s="147">
        <v>18872</v>
      </c>
      <c r="F32" s="147">
        <v>755155</v>
      </c>
      <c r="G32" s="147">
        <v>16018</v>
      </c>
      <c r="H32" s="147">
        <v>98223</v>
      </c>
      <c r="I32" s="147">
        <v>482594</v>
      </c>
      <c r="J32" s="147">
        <v>139</v>
      </c>
      <c r="K32" s="147">
        <v>17503</v>
      </c>
      <c r="L32" s="147">
        <v>157877</v>
      </c>
      <c r="M32" s="147">
        <v>221</v>
      </c>
      <c r="N32" s="147">
        <v>142215</v>
      </c>
      <c r="O32" s="147">
        <v>12618410</v>
      </c>
      <c r="P32" s="147">
        <v>64433</v>
      </c>
    </row>
    <row r="33" spans="1:16" s="10" customFormat="1" ht="15" customHeight="1">
      <c r="A33" s="13" t="s">
        <v>55</v>
      </c>
      <c r="B33" s="147">
        <v>19915</v>
      </c>
      <c r="C33" s="147">
        <v>1915476</v>
      </c>
      <c r="D33" s="147">
        <v>65198</v>
      </c>
      <c r="E33" s="147">
        <v>3694</v>
      </c>
      <c r="F33" s="147">
        <v>148196</v>
      </c>
      <c r="G33" s="147">
        <v>14631</v>
      </c>
      <c r="H33" s="147">
        <v>21006</v>
      </c>
      <c r="I33" s="147">
        <v>191527</v>
      </c>
      <c r="J33" s="147">
        <v>657</v>
      </c>
      <c r="K33" s="147">
        <v>6456</v>
      </c>
      <c r="L33" s="147">
        <v>100352</v>
      </c>
      <c r="M33" s="147">
        <v>3304</v>
      </c>
      <c r="N33" s="147">
        <v>27622</v>
      </c>
      <c r="O33" s="147">
        <v>2355266</v>
      </c>
      <c r="P33" s="147">
        <v>53379</v>
      </c>
    </row>
    <row r="34" spans="1:16" s="10" customFormat="1" ht="15" customHeight="1">
      <c r="A34" s="8" t="s">
        <v>4</v>
      </c>
      <c r="B34" s="149">
        <v>943429</v>
      </c>
      <c r="C34" s="149">
        <v>63481674</v>
      </c>
      <c r="D34" s="149">
        <v>54617</v>
      </c>
      <c r="E34" s="149">
        <v>117322</v>
      </c>
      <c r="F34" s="149">
        <v>3185795</v>
      </c>
      <c r="G34" s="149">
        <v>12171</v>
      </c>
      <c r="H34" s="149">
        <v>682532</v>
      </c>
      <c r="I34" s="149">
        <v>1642036</v>
      </c>
      <c r="J34" s="149">
        <v>134</v>
      </c>
      <c r="K34" s="149">
        <v>73956</v>
      </c>
      <c r="L34" s="149">
        <v>413169</v>
      </c>
      <c r="M34" s="149">
        <v>114</v>
      </c>
      <c r="N34" s="149">
        <v>1044784</v>
      </c>
      <c r="O34" s="149">
        <v>68721929</v>
      </c>
      <c r="P34" s="149">
        <v>52347</v>
      </c>
    </row>
    <row r="36" ht="15" customHeight="1">
      <c r="A36" s="5" t="s">
        <v>142</v>
      </c>
    </row>
    <row r="37" ht="15" customHeight="1">
      <c r="A37" s="5" t="s">
        <v>181</v>
      </c>
    </row>
    <row r="38" ht="15" customHeight="1">
      <c r="A38" s="5" t="s">
        <v>177</v>
      </c>
    </row>
    <row r="39" ht="15" customHeight="1">
      <c r="A39" s="5" t="s">
        <v>192</v>
      </c>
    </row>
    <row r="40" ht="15" customHeight="1">
      <c r="A40" s="121" t="s">
        <v>224</v>
      </c>
    </row>
    <row r="41" ht="15" customHeight="1">
      <c r="A41" s="12" t="s">
        <v>125</v>
      </c>
    </row>
    <row r="43" spans="1:2" ht="15" customHeight="1">
      <c r="A43" s="110" t="s">
        <v>194</v>
      </c>
      <c r="B43" s="110"/>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1" fitToWidth="1" horizontalDpi="600" verticalDpi="600" orientation="landscape" paperSize="9" scale="56"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ht="15" customHeight="1">
      <c r="A4" s="30"/>
    </row>
    <row r="5" ht="18.75" customHeight="1">
      <c r="A5" s="32" t="str">
        <f>Contents!A5</f>
        <v>Linked Migrant Taxpayer Records from the 2014-15 Personal Income Tax and Migrants Integrated Dataset (PITMID)</v>
      </c>
    </row>
    <row r="6" ht="15" customHeight="1">
      <c r="A6" s="32"/>
    </row>
    <row r="7" ht="15" customHeight="1">
      <c r="A7" s="33" t="str">
        <f>"Table 3.2  "&amp;Contents!C17</f>
        <v>Table 3.2  Migrants, Sources of total income, By Sex and Age group–Family visas</v>
      </c>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41" t="s">
        <v>133</v>
      </c>
      <c r="B12" s="147">
        <v>2339</v>
      </c>
      <c r="C12" s="147">
        <v>20001</v>
      </c>
      <c r="D12" s="147">
        <v>5128</v>
      </c>
      <c r="E12" s="147">
        <v>46</v>
      </c>
      <c r="F12" s="147">
        <v>763</v>
      </c>
      <c r="G12" s="147">
        <v>17855</v>
      </c>
      <c r="H12" s="147">
        <v>460</v>
      </c>
      <c r="I12" s="147">
        <v>1116</v>
      </c>
      <c r="J12" s="147">
        <v>27</v>
      </c>
      <c r="K12" s="147">
        <v>16</v>
      </c>
      <c r="L12" s="147">
        <v>144</v>
      </c>
      <c r="M12" s="147">
        <v>188</v>
      </c>
      <c r="N12" s="147">
        <v>2421</v>
      </c>
      <c r="O12" s="147">
        <v>21962</v>
      </c>
      <c r="P12" s="147">
        <v>5242</v>
      </c>
    </row>
    <row r="13" spans="1:16" ht="15" customHeight="1">
      <c r="A13" s="141" t="s">
        <v>54</v>
      </c>
      <c r="B13" s="147">
        <v>17984</v>
      </c>
      <c r="C13" s="147">
        <v>500743</v>
      </c>
      <c r="D13" s="147">
        <v>23268</v>
      </c>
      <c r="E13" s="147">
        <v>2095</v>
      </c>
      <c r="F13" s="147">
        <v>37132</v>
      </c>
      <c r="G13" s="147">
        <v>16389</v>
      </c>
      <c r="H13" s="147">
        <v>7447</v>
      </c>
      <c r="I13" s="147">
        <v>9093</v>
      </c>
      <c r="J13" s="147">
        <v>45</v>
      </c>
      <c r="K13" s="147">
        <v>489</v>
      </c>
      <c r="L13" s="147">
        <v>1811</v>
      </c>
      <c r="M13" s="147">
        <v>74</v>
      </c>
      <c r="N13" s="147">
        <v>19555</v>
      </c>
      <c r="O13" s="147">
        <v>549143</v>
      </c>
      <c r="P13" s="147">
        <v>23660</v>
      </c>
    </row>
    <row r="14" spans="1:16" ht="15" customHeight="1">
      <c r="A14" s="141" t="s">
        <v>36</v>
      </c>
      <c r="B14" s="147">
        <v>62153</v>
      </c>
      <c r="C14" s="147">
        <v>3216297</v>
      </c>
      <c r="D14" s="147">
        <v>46792</v>
      </c>
      <c r="E14" s="147">
        <v>12351</v>
      </c>
      <c r="F14" s="147">
        <v>251389</v>
      </c>
      <c r="G14" s="147">
        <v>17508</v>
      </c>
      <c r="H14" s="147">
        <v>35667</v>
      </c>
      <c r="I14" s="147">
        <v>41813</v>
      </c>
      <c r="J14" s="147">
        <v>69</v>
      </c>
      <c r="K14" s="147">
        <v>3614</v>
      </c>
      <c r="L14" s="147">
        <v>9888</v>
      </c>
      <c r="M14" s="147">
        <v>76</v>
      </c>
      <c r="N14" s="147">
        <v>70393</v>
      </c>
      <c r="O14" s="147">
        <v>3520499</v>
      </c>
      <c r="P14" s="147">
        <v>44333</v>
      </c>
    </row>
    <row r="15" spans="1:16" ht="15" customHeight="1">
      <c r="A15" s="141" t="s">
        <v>37</v>
      </c>
      <c r="B15" s="147">
        <v>49116</v>
      </c>
      <c r="C15" s="147">
        <v>3832386</v>
      </c>
      <c r="D15" s="147">
        <v>63074</v>
      </c>
      <c r="E15" s="147">
        <v>11024</v>
      </c>
      <c r="F15" s="147">
        <v>335479</v>
      </c>
      <c r="G15" s="147">
        <v>18585</v>
      </c>
      <c r="H15" s="147">
        <v>31707</v>
      </c>
      <c r="I15" s="147">
        <v>109544</v>
      </c>
      <c r="J15" s="147">
        <v>79</v>
      </c>
      <c r="K15" s="147">
        <v>5137</v>
      </c>
      <c r="L15" s="147">
        <v>28957</v>
      </c>
      <c r="M15" s="147">
        <v>124</v>
      </c>
      <c r="N15" s="147">
        <v>57493</v>
      </c>
      <c r="O15" s="147">
        <v>4304185</v>
      </c>
      <c r="P15" s="147">
        <v>57951</v>
      </c>
    </row>
    <row r="16" spans="1:16" ht="15" customHeight="1">
      <c r="A16" s="141" t="s">
        <v>38</v>
      </c>
      <c r="B16" s="147">
        <v>17825</v>
      </c>
      <c r="C16" s="147">
        <v>1356785</v>
      </c>
      <c r="D16" s="147">
        <v>55085</v>
      </c>
      <c r="E16" s="147">
        <v>4475</v>
      </c>
      <c r="F16" s="147">
        <v>132216</v>
      </c>
      <c r="G16" s="147">
        <v>19071</v>
      </c>
      <c r="H16" s="147">
        <v>11812</v>
      </c>
      <c r="I16" s="147">
        <v>59682</v>
      </c>
      <c r="J16" s="147">
        <v>126</v>
      </c>
      <c r="K16" s="147">
        <v>2366</v>
      </c>
      <c r="L16" s="147">
        <v>27987</v>
      </c>
      <c r="M16" s="147">
        <v>294</v>
      </c>
      <c r="N16" s="147">
        <v>21933</v>
      </c>
      <c r="O16" s="147">
        <v>1573673</v>
      </c>
      <c r="P16" s="147">
        <v>49230</v>
      </c>
    </row>
    <row r="17" spans="1:16" s="7" customFormat="1" ht="15" customHeight="1">
      <c r="A17" s="141" t="s">
        <v>55</v>
      </c>
      <c r="B17" s="147">
        <v>9522</v>
      </c>
      <c r="C17" s="147">
        <v>472278</v>
      </c>
      <c r="D17" s="147">
        <v>35500</v>
      </c>
      <c r="E17" s="147">
        <v>2617</v>
      </c>
      <c r="F17" s="147">
        <v>57241</v>
      </c>
      <c r="G17" s="147">
        <v>16189</v>
      </c>
      <c r="H17" s="147">
        <v>11830</v>
      </c>
      <c r="I17" s="147">
        <v>101012</v>
      </c>
      <c r="J17" s="147">
        <v>1049</v>
      </c>
      <c r="K17" s="147">
        <v>5127</v>
      </c>
      <c r="L17" s="147">
        <v>153105</v>
      </c>
      <c r="M17" s="147">
        <v>19081</v>
      </c>
      <c r="N17" s="147">
        <v>16950</v>
      </c>
      <c r="O17" s="147">
        <v>783065</v>
      </c>
      <c r="P17" s="147">
        <v>31072</v>
      </c>
    </row>
    <row r="18" spans="1:16" s="7" customFormat="1" ht="15" customHeight="1">
      <c r="A18" s="142" t="s">
        <v>4</v>
      </c>
      <c r="B18" s="148">
        <v>158940</v>
      </c>
      <c r="C18" s="148">
        <v>9401581</v>
      </c>
      <c r="D18" s="148">
        <v>47563</v>
      </c>
      <c r="E18" s="148">
        <v>32605</v>
      </c>
      <c r="F18" s="148">
        <v>813359</v>
      </c>
      <c r="G18" s="148">
        <v>17808</v>
      </c>
      <c r="H18" s="148">
        <v>98927</v>
      </c>
      <c r="I18" s="148">
        <v>323585</v>
      </c>
      <c r="J18" s="148">
        <v>94</v>
      </c>
      <c r="K18" s="148">
        <v>16749</v>
      </c>
      <c r="L18" s="148">
        <v>220216</v>
      </c>
      <c r="M18" s="148">
        <v>428</v>
      </c>
      <c r="N18" s="148">
        <v>188738</v>
      </c>
      <c r="O18" s="148">
        <v>10751725</v>
      </c>
      <c r="P18" s="148">
        <v>44016</v>
      </c>
    </row>
    <row r="19" spans="1:16" ht="15" customHeight="1">
      <c r="A19" s="143" t="s">
        <v>44</v>
      </c>
      <c r="B19" s="125"/>
      <c r="C19" s="125"/>
      <c r="D19" s="125"/>
      <c r="E19" s="131"/>
      <c r="F19" s="131"/>
      <c r="G19" s="131"/>
      <c r="H19" s="131"/>
      <c r="I19" s="131"/>
      <c r="J19" s="131"/>
      <c r="K19" s="131"/>
      <c r="L19" s="131"/>
      <c r="M19" s="131"/>
      <c r="N19" s="131"/>
      <c r="O19" s="131"/>
      <c r="P19" s="131"/>
    </row>
    <row r="20" spans="1:16" ht="15" customHeight="1">
      <c r="A20" s="141" t="s">
        <v>133</v>
      </c>
      <c r="B20" s="147">
        <v>2493</v>
      </c>
      <c r="C20" s="147">
        <v>17850</v>
      </c>
      <c r="D20" s="147">
        <v>4756</v>
      </c>
      <c r="E20" s="147">
        <v>19</v>
      </c>
      <c r="F20" s="147">
        <v>365</v>
      </c>
      <c r="G20" s="147">
        <v>18000</v>
      </c>
      <c r="H20" s="147">
        <v>522</v>
      </c>
      <c r="I20" s="147">
        <v>1090</v>
      </c>
      <c r="J20" s="147">
        <v>25</v>
      </c>
      <c r="K20" s="174"/>
      <c r="L20" s="174"/>
      <c r="M20" s="174"/>
      <c r="N20" s="147">
        <v>2547</v>
      </c>
      <c r="O20" s="147">
        <v>19293</v>
      </c>
      <c r="P20" s="147">
        <v>4814</v>
      </c>
    </row>
    <row r="21" spans="1:16" ht="15" customHeight="1">
      <c r="A21" s="141" t="s">
        <v>54</v>
      </c>
      <c r="B21" s="147">
        <v>26566</v>
      </c>
      <c r="C21" s="147">
        <v>603989</v>
      </c>
      <c r="D21" s="147">
        <v>19001</v>
      </c>
      <c r="E21" s="147">
        <v>1808</v>
      </c>
      <c r="F21" s="147">
        <v>24305</v>
      </c>
      <c r="G21" s="147">
        <v>10078</v>
      </c>
      <c r="H21" s="147">
        <v>12440</v>
      </c>
      <c r="I21" s="147">
        <v>19592</v>
      </c>
      <c r="J21" s="147">
        <v>67</v>
      </c>
      <c r="K21" s="147">
        <v>432</v>
      </c>
      <c r="L21" s="147">
        <v>1118</v>
      </c>
      <c r="M21" s="147">
        <v>75</v>
      </c>
      <c r="N21" s="147">
        <v>28348</v>
      </c>
      <c r="O21" s="147">
        <v>649196</v>
      </c>
      <c r="P21" s="147">
        <v>19206</v>
      </c>
    </row>
    <row r="22" spans="1:16" ht="15" customHeight="1">
      <c r="A22" s="141" t="s">
        <v>36</v>
      </c>
      <c r="B22" s="147">
        <v>107824</v>
      </c>
      <c r="C22" s="147">
        <v>3988721</v>
      </c>
      <c r="D22" s="147">
        <v>33383</v>
      </c>
      <c r="E22" s="147">
        <v>13309</v>
      </c>
      <c r="F22" s="147">
        <v>197135</v>
      </c>
      <c r="G22" s="147">
        <v>9744</v>
      </c>
      <c r="H22" s="147">
        <v>70419</v>
      </c>
      <c r="I22" s="147">
        <v>169072</v>
      </c>
      <c r="J22" s="147">
        <v>107</v>
      </c>
      <c r="K22" s="147">
        <v>4594</v>
      </c>
      <c r="L22" s="147">
        <v>15168</v>
      </c>
      <c r="M22" s="147">
        <v>81</v>
      </c>
      <c r="N22" s="147">
        <v>121562</v>
      </c>
      <c r="O22" s="147">
        <v>4369527</v>
      </c>
      <c r="P22" s="147">
        <v>31323</v>
      </c>
    </row>
    <row r="23" spans="1:16" ht="15" customHeight="1">
      <c r="A23" s="141" t="s">
        <v>37</v>
      </c>
      <c r="B23" s="147">
        <v>59790</v>
      </c>
      <c r="C23" s="147">
        <v>2643937</v>
      </c>
      <c r="D23" s="147">
        <v>37173</v>
      </c>
      <c r="E23" s="147">
        <v>10387</v>
      </c>
      <c r="F23" s="147">
        <v>192810</v>
      </c>
      <c r="G23" s="147">
        <v>10754</v>
      </c>
      <c r="H23" s="147">
        <v>45034</v>
      </c>
      <c r="I23" s="147">
        <v>222182</v>
      </c>
      <c r="J23" s="147">
        <v>169</v>
      </c>
      <c r="K23" s="147">
        <v>4922</v>
      </c>
      <c r="L23" s="147">
        <v>20993</v>
      </c>
      <c r="M23" s="147">
        <v>118</v>
      </c>
      <c r="N23" s="147">
        <v>72022</v>
      </c>
      <c r="O23" s="147">
        <v>3081172</v>
      </c>
      <c r="P23" s="147">
        <v>34277</v>
      </c>
    </row>
    <row r="24" spans="1:16" ht="15" customHeight="1">
      <c r="A24" s="141" t="s">
        <v>38</v>
      </c>
      <c r="B24" s="147">
        <v>23074</v>
      </c>
      <c r="C24" s="147">
        <v>979313</v>
      </c>
      <c r="D24" s="147">
        <v>36125</v>
      </c>
      <c r="E24" s="147">
        <v>4237</v>
      </c>
      <c r="F24" s="147">
        <v>79738</v>
      </c>
      <c r="G24" s="147">
        <v>13832</v>
      </c>
      <c r="H24" s="147">
        <v>17383</v>
      </c>
      <c r="I24" s="147">
        <v>86929</v>
      </c>
      <c r="J24" s="147">
        <v>272</v>
      </c>
      <c r="K24" s="147">
        <v>2363</v>
      </c>
      <c r="L24" s="147">
        <v>13788</v>
      </c>
      <c r="M24" s="147">
        <v>241</v>
      </c>
      <c r="N24" s="147">
        <v>28438</v>
      </c>
      <c r="O24" s="147">
        <v>1159594</v>
      </c>
      <c r="P24" s="147">
        <v>32631</v>
      </c>
    </row>
    <row r="25" spans="1:16" s="7" customFormat="1" ht="15" customHeight="1">
      <c r="A25" s="141" t="s">
        <v>55</v>
      </c>
      <c r="B25" s="147">
        <v>10691</v>
      </c>
      <c r="C25" s="147">
        <v>354009</v>
      </c>
      <c r="D25" s="147">
        <v>26855</v>
      </c>
      <c r="E25" s="147">
        <v>2000</v>
      </c>
      <c r="F25" s="147">
        <v>31412</v>
      </c>
      <c r="G25" s="147">
        <v>12207</v>
      </c>
      <c r="H25" s="147">
        <v>14340</v>
      </c>
      <c r="I25" s="147">
        <v>146082</v>
      </c>
      <c r="J25" s="147">
        <v>1724</v>
      </c>
      <c r="K25" s="147">
        <v>4828</v>
      </c>
      <c r="L25" s="147">
        <v>78959</v>
      </c>
      <c r="M25" s="147">
        <v>9639</v>
      </c>
      <c r="N25" s="147">
        <v>19269</v>
      </c>
      <c r="O25" s="147">
        <v>611455</v>
      </c>
      <c r="P25" s="147">
        <v>22287</v>
      </c>
    </row>
    <row r="26" spans="1:16" s="7" customFormat="1" ht="15" customHeight="1">
      <c r="A26" s="142" t="s">
        <v>4</v>
      </c>
      <c r="B26" s="148">
        <v>230445</v>
      </c>
      <c r="C26" s="148">
        <v>8587637</v>
      </c>
      <c r="D26" s="148">
        <v>31830</v>
      </c>
      <c r="E26" s="148">
        <v>31767</v>
      </c>
      <c r="F26" s="148">
        <v>527261</v>
      </c>
      <c r="G26" s="148">
        <v>10706</v>
      </c>
      <c r="H26" s="148">
        <v>160142</v>
      </c>
      <c r="I26" s="148">
        <v>643328</v>
      </c>
      <c r="J26" s="148">
        <v>151</v>
      </c>
      <c r="K26" s="148">
        <v>17142</v>
      </c>
      <c r="L26" s="148">
        <v>130581</v>
      </c>
      <c r="M26" s="148">
        <v>379</v>
      </c>
      <c r="N26" s="148">
        <v>272180</v>
      </c>
      <c r="O26" s="148">
        <v>9889539</v>
      </c>
      <c r="P26" s="148">
        <v>29457</v>
      </c>
    </row>
    <row r="27" spans="1:16" ht="15" customHeight="1">
      <c r="A27" s="3" t="s">
        <v>191</v>
      </c>
      <c r="B27" s="102"/>
      <c r="C27" s="102"/>
      <c r="D27" s="102"/>
      <c r="E27" s="102"/>
      <c r="F27" s="102"/>
      <c r="G27" s="102"/>
      <c r="H27" s="102"/>
      <c r="I27" s="102"/>
      <c r="J27" s="102"/>
      <c r="K27" s="102"/>
      <c r="L27" s="102"/>
      <c r="M27" s="102"/>
      <c r="N27" s="102"/>
      <c r="O27" s="102"/>
      <c r="P27" s="102"/>
    </row>
    <row r="28" spans="1:16" ht="15" customHeight="1">
      <c r="A28" s="13" t="s">
        <v>133</v>
      </c>
      <c r="B28" s="147">
        <v>4839</v>
      </c>
      <c r="C28" s="147">
        <v>37891</v>
      </c>
      <c r="D28" s="147">
        <v>4892</v>
      </c>
      <c r="E28" s="147">
        <v>66</v>
      </c>
      <c r="F28" s="147">
        <v>1168</v>
      </c>
      <c r="G28" s="147">
        <v>17957</v>
      </c>
      <c r="H28" s="147">
        <v>985</v>
      </c>
      <c r="I28" s="147">
        <v>2232</v>
      </c>
      <c r="J28" s="147">
        <v>26</v>
      </c>
      <c r="K28" s="147">
        <v>22</v>
      </c>
      <c r="L28" s="147">
        <v>195</v>
      </c>
      <c r="M28" s="147">
        <v>212</v>
      </c>
      <c r="N28" s="147">
        <v>4962</v>
      </c>
      <c r="O28" s="147">
        <v>41213</v>
      </c>
      <c r="P28" s="147">
        <v>5000</v>
      </c>
    </row>
    <row r="29" spans="1:16" ht="15" customHeight="1">
      <c r="A29" s="13" t="s">
        <v>54</v>
      </c>
      <c r="B29" s="147">
        <v>44564</v>
      </c>
      <c r="C29" s="147">
        <v>1105239</v>
      </c>
      <c r="D29" s="147">
        <v>20455</v>
      </c>
      <c r="E29" s="147">
        <v>3904</v>
      </c>
      <c r="F29" s="147">
        <v>61896</v>
      </c>
      <c r="G29" s="147">
        <v>13349</v>
      </c>
      <c r="H29" s="147">
        <v>19890</v>
      </c>
      <c r="I29" s="147">
        <v>28526</v>
      </c>
      <c r="J29" s="147">
        <v>58</v>
      </c>
      <c r="K29" s="147">
        <v>928</v>
      </c>
      <c r="L29" s="147">
        <v>2991</v>
      </c>
      <c r="M29" s="147">
        <v>75</v>
      </c>
      <c r="N29" s="147">
        <v>47910</v>
      </c>
      <c r="O29" s="147">
        <v>1198870</v>
      </c>
      <c r="P29" s="147">
        <v>20710</v>
      </c>
    </row>
    <row r="30" spans="1:16" ht="15" customHeight="1">
      <c r="A30" s="13" t="s">
        <v>36</v>
      </c>
      <c r="B30" s="147">
        <v>169995</v>
      </c>
      <c r="C30" s="147">
        <v>7206149</v>
      </c>
      <c r="D30" s="147">
        <v>37912</v>
      </c>
      <c r="E30" s="147">
        <v>25658</v>
      </c>
      <c r="F30" s="147">
        <v>448625</v>
      </c>
      <c r="G30" s="147">
        <v>13233</v>
      </c>
      <c r="H30" s="147">
        <v>106092</v>
      </c>
      <c r="I30" s="147">
        <v>210218</v>
      </c>
      <c r="J30" s="147">
        <v>92</v>
      </c>
      <c r="K30" s="147">
        <v>8205</v>
      </c>
      <c r="L30" s="147">
        <v>24989</v>
      </c>
      <c r="M30" s="147">
        <v>79</v>
      </c>
      <c r="N30" s="147">
        <v>191980</v>
      </c>
      <c r="O30" s="147">
        <v>7892304</v>
      </c>
      <c r="P30" s="147">
        <v>36038</v>
      </c>
    </row>
    <row r="31" spans="1:16" ht="15" customHeight="1">
      <c r="A31" s="13" t="s">
        <v>37</v>
      </c>
      <c r="B31" s="147">
        <v>108911</v>
      </c>
      <c r="C31" s="147">
        <v>6478232</v>
      </c>
      <c r="D31" s="147">
        <v>47058</v>
      </c>
      <c r="E31" s="147">
        <v>21417</v>
      </c>
      <c r="F31" s="147">
        <v>529749</v>
      </c>
      <c r="G31" s="147">
        <v>14594</v>
      </c>
      <c r="H31" s="147">
        <v>76747</v>
      </c>
      <c r="I31" s="147">
        <v>331170</v>
      </c>
      <c r="J31" s="147">
        <v>125</v>
      </c>
      <c r="K31" s="147">
        <v>10060</v>
      </c>
      <c r="L31" s="147">
        <v>48952</v>
      </c>
      <c r="M31" s="147">
        <v>121</v>
      </c>
      <c r="N31" s="147">
        <v>129519</v>
      </c>
      <c r="O31" s="147">
        <v>7388356</v>
      </c>
      <c r="P31" s="147">
        <v>43309</v>
      </c>
    </row>
    <row r="32" spans="1:16" ht="15" customHeight="1">
      <c r="A32" s="13" t="s">
        <v>38</v>
      </c>
      <c r="B32" s="147">
        <v>40905</v>
      </c>
      <c r="C32" s="147">
        <v>2336076</v>
      </c>
      <c r="D32" s="147">
        <v>42931</v>
      </c>
      <c r="E32" s="147">
        <v>8714</v>
      </c>
      <c r="F32" s="147">
        <v>212136</v>
      </c>
      <c r="G32" s="147">
        <v>16448</v>
      </c>
      <c r="H32" s="147">
        <v>29188</v>
      </c>
      <c r="I32" s="147">
        <v>145916</v>
      </c>
      <c r="J32" s="147">
        <v>203</v>
      </c>
      <c r="K32" s="147">
        <v>4733</v>
      </c>
      <c r="L32" s="147">
        <v>41540</v>
      </c>
      <c r="M32" s="147">
        <v>266</v>
      </c>
      <c r="N32" s="147">
        <v>50368</v>
      </c>
      <c r="O32" s="147">
        <v>2731165</v>
      </c>
      <c r="P32" s="147">
        <v>38981</v>
      </c>
    </row>
    <row r="33" spans="1:16" ht="15" customHeight="1">
      <c r="A33" s="13" t="s">
        <v>55</v>
      </c>
      <c r="B33" s="147">
        <v>20217</v>
      </c>
      <c r="C33" s="147">
        <v>826275</v>
      </c>
      <c r="D33" s="147">
        <v>30390</v>
      </c>
      <c r="E33" s="147">
        <v>4619</v>
      </c>
      <c r="F33" s="147">
        <v>88748</v>
      </c>
      <c r="G33" s="147">
        <v>14250</v>
      </c>
      <c r="H33" s="147">
        <v>26174</v>
      </c>
      <c r="I33" s="147">
        <v>245499</v>
      </c>
      <c r="J33" s="147">
        <v>1397</v>
      </c>
      <c r="K33" s="147">
        <v>9950</v>
      </c>
      <c r="L33" s="147">
        <v>232790</v>
      </c>
      <c r="M33" s="147">
        <v>13371</v>
      </c>
      <c r="N33" s="147">
        <v>36215</v>
      </c>
      <c r="O33" s="147">
        <v>1393257</v>
      </c>
      <c r="P33" s="147">
        <v>26144</v>
      </c>
    </row>
    <row r="34" spans="1:16" s="10" customFormat="1" ht="15" customHeight="1">
      <c r="A34" s="8" t="s">
        <v>4</v>
      </c>
      <c r="B34" s="149">
        <v>389421</v>
      </c>
      <c r="C34" s="149">
        <v>17987483</v>
      </c>
      <c r="D34" s="149">
        <v>37543</v>
      </c>
      <c r="E34" s="149">
        <v>64378</v>
      </c>
      <c r="F34" s="149">
        <v>1342059</v>
      </c>
      <c r="G34" s="149">
        <v>14162</v>
      </c>
      <c r="H34" s="149">
        <v>259077</v>
      </c>
      <c r="I34" s="149">
        <v>965103</v>
      </c>
      <c r="J34" s="149">
        <v>127</v>
      </c>
      <c r="K34" s="149">
        <v>33897</v>
      </c>
      <c r="L34" s="149">
        <v>350705</v>
      </c>
      <c r="M34" s="149">
        <v>403</v>
      </c>
      <c r="N34" s="149">
        <v>460958</v>
      </c>
      <c r="O34" s="149">
        <v>20642594</v>
      </c>
      <c r="P34" s="149">
        <v>35046</v>
      </c>
    </row>
    <row r="36" ht="15" customHeight="1">
      <c r="A36" s="5" t="s">
        <v>142</v>
      </c>
    </row>
    <row r="37" ht="15" customHeight="1">
      <c r="A37" s="5" t="s">
        <v>181</v>
      </c>
    </row>
    <row r="38" ht="15" customHeight="1">
      <c r="A38" s="5" t="s">
        <v>177</v>
      </c>
    </row>
    <row r="39" ht="15" customHeight="1">
      <c r="A39" s="5" t="s">
        <v>192</v>
      </c>
    </row>
    <row r="40" ht="15" customHeight="1">
      <c r="A40" s="5" t="s">
        <v>224</v>
      </c>
    </row>
    <row r="41" ht="15" customHeight="1">
      <c r="A41" s="12" t="s">
        <v>125</v>
      </c>
    </row>
    <row r="43" ht="15" customHeight="1">
      <c r="A43" s="110" t="s">
        <v>194</v>
      </c>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1" fitToWidth="1" horizontalDpi="600" verticalDpi="600" orientation="landscape" paperSize="9" scale="56" r:id="rId5"/>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ht="15" customHeight="1">
      <c r="A4" s="30"/>
    </row>
    <row r="5" ht="18.75" customHeight="1">
      <c r="A5" s="32" t="str">
        <f>Contents!A5</f>
        <v>Linked Migrant Taxpayer Records from the 2014-15 Personal Income Tax and Migrants Integrated Dataset (PITMID)</v>
      </c>
    </row>
    <row r="6" ht="15" customHeight="1">
      <c r="A6" s="32"/>
    </row>
    <row r="7" ht="15" customHeight="1">
      <c r="A7" s="33" t="str">
        <f>"Table 3.3  "&amp;Contents!C18</f>
        <v>Table 3.3  Migrants, Sources of total income, By Sex and Age group–Humanitarian visas</v>
      </c>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1:16" s="10" customFormat="1" ht="22.5" customHeight="1">
      <c r="A9" s="74"/>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41" t="s">
        <v>133</v>
      </c>
      <c r="B12" s="147">
        <v>1576</v>
      </c>
      <c r="C12" s="147">
        <v>11669</v>
      </c>
      <c r="D12" s="147">
        <v>4312</v>
      </c>
      <c r="E12" s="147">
        <v>37</v>
      </c>
      <c r="F12" s="147">
        <v>711</v>
      </c>
      <c r="G12" s="147">
        <v>13765</v>
      </c>
      <c r="H12" s="147">
        <v>192</v>
      </c>
      <c r="I12" s="147">
        <v>662</v>
      </c>
      <c r="J12" s="147">
        <v>12</v>
      </c>
      <c r="K12" s="174"/>
      <c r="L12" s="174"/>
      <c r="M12" s="174"/>
      <c r="N12" s="147">
        <v>1614</v>
      </c>
      <c r="O12" s="147">
        <v>12892</v>
      </c>
      <c r="P12" s="147">
        <v>4393</v>
      </c>
    </row>
    <row r="13" spans="1:16" ht="15" customHeight="1">
      <c r="A13" s="141" t="s">
        <v>54</v>
      </c>
      <c r="B13" s="147">
        <v>10159</v>
      </c>
      <c r="C13" s="147">
        <v>263339</v>
      </c>
      <c r="D13" s="147">
        <v>21198</v>
      </c>
      <c r="E13" s="147">
        <v>1563</v>
      </c>
      <c r="F13" s="147">
        <v>30573</v>
      </c>
      <c r="G13" s="147">
        <v>17201</v>
      </c>
      <c r="H13" s="147">
        <v>3016</v>
      </c>
      <c r="I13" s="147">
        <v>2572</v>
      </c>
      <c r="J13" s="147">
        <v>34</v>
      </c>
      <c r="K13" s="147">
        <v>351</v>
      </c>
      <c r="L13" s="147">
        <v>327</v>
      </c>
      <c r="M13" s="147">
        <v>41</v>
      </c>
      <c r="N13" s="147">
        <v>11185</v>
      </c>
      <c r="O13" s="147">
        <v>297201</v>
      </c>
      <c r="P13" s="147">
        <v>22324</v>
      </c>
    </row>
    <row r="14" spans="1:16" ht="15" customHeight="1">
      <c r="A14" s="141" t="s">
        <v>36</v>
      </c>
      <c r="B14" s="147">
        <v>17084</v>
      </c>
      <c r="C14" s="147">
        <v>687354</v>
      </c>
      <c r="D14" s="147">
        <v>39502</v>
      </c>
      <c r="E14" s="147">
        <v>4436</v>
      </c>
      <c r="F14" s="147">
        <v>93692</v>
      </c>
      <c r="G14" s="147">
        <v>18670</v>
      </c>
      <c r="H14" s="147">
        <v>7017</v>
      </c>
      <c r="I14" s="147">
        <v>4338</v>
      </c>
      <c r="J14" s="147">
        <v>58</v>
      </c>
      <c r="K14" s="147">
        <v>1166</v>
      </c>
      <c r="L14" s="147">
        <v>2045</v>
      </c>
      <c r="M14" s="147">
        <v>60</v>
      </c>
      <c r="N14" s="147">
        <v>20117</v>
      </c>
      <c r="O14" s="147">
        <v>787306</v>
      </c>
      <c r="P14" s="147">
        <v>37395</v>
      </c>
    </row>
    <row r="15" spans="1:16" ht="15" customHeight="1">
      <c r="A15" s="141" t="s">
        <v>37</v>
      </c>
      <c r="B15" s="147">
        <v>10067</v>
      </c>
      <c r="C15" s="147">
        <v>419071</v>
      </c>
      <c r="D15" s="147">
        <v>40103</v>
      </c>
      <c r="E15" s="147">
        <v>3724</v>
      </c>
      <c r="F15" s="147">
        <v>84012</v>
      </c>
      <c r="G15" s="147">
        <v>19812</v>
      </c>
      <c r="H15" s="147">
        <v>4351</v>
      </c>
      <c r="I15" s="147">
        <v>8236</v>
      </c>
      <c r="J15" s="147">
        <v>79</v>
      </c>
      <c r="K15" s="147">
        <v>835</v>
      </c>
      <c r="L15" s="147">
        <v>1726</v>
      </c>
      <c r="M15" s="147">
        <v>78</v>
      </c>
      <c r="N15" s="147">
        <v>13011</v>
      </c>
      <c r="O15" s="147">
        <v>513567</v>
      </c>
      <c r="P15" s="147">
        <v>36450</v>
      </c>
    </row>
    <row r="16" spans="1:16" ht="15" customHeight="1">
      <c r="A16" s="141" t="s">
        <v>38</v>
      </c>
      <c r="B16" s="147">
        <v>4688</v>
      </c>
      <c r="C16" s="147">
        <v>190196</v>
      </c>
      <c r="D16" s="147">
        <v>38277</v>
      </c>
      <c r="E16" s="147">
        <v>1785</v>
      </c>
      <c r="F16" s="147">
        <v>41652</v>
      </c>
      <c r="G16" s="147">
        <v>20152</v>
      </c>
      <c r="H16" s="147">
        <v>2158</v>
      </c>
      <c r="I16" s="147">
        <v>5413</v>
      </c>
      <c r="J16" s="147">
        <v>86</v>
      </c>
      <c r="K16" s="147">
        <v>471</v>
      </c>
      <c r="L16" s="147">
        <v>1259</v>
      </c>
      <c r="M16" s="147">
        <v>85</v>
      </c>
      <c r="N16" s="147">
        <v>6277</v>
      </c>
      <c r="O16" s="147">
        <v>238366</v>
      </c>
      <c r="P16" s="147">
        <v>33586</v>
      </c>
    </row>
    <row r="17" spans="1:16" ht="15" customHeight="1">
      <c r="A17" s="141" t="s">
        <v>55</v>
      </c>
      <c r="B17" s="147">
        <v>1354</v>
      </c>
      <c r="C17" s="147">
        <v>52491</v>
      </c>
      <c r="D17" s="147">
        <v>36691</v>
      </c>
      <c r="E17" s="147">
        <v>489</v>
      </c>
      <c r="F17" s="147">
        <v>10959</v>
      </c>
      <c r="G17" s="147">
        <v>16629</v>
      </c>
      <c r="H17" s="147">
        <v>685</v>
      </c>
      <c r="I17" s="147">
        <v>1637</v>
      </c>
      <c r="J17" s="147">
        <v>113</v>
      </c>
      <c r="K17" s="147">
        <v>127</v>
      </c>
      <c r="L17" s="147">
        <v>587</v>
      </c>
      <c r="M17" s="147">
        <v>123</v>
      </c>
      <c r="N17" s="147">
        <v>1847</v>
      </c>
      <c r="O17" s="147">
        <v>65673</v>
      </c>
      <c r="P17" s="147">
        <v>29650</v>
      </c>
    </row>
    <row r="18" spans="1:16" ht="15" customHeight="1">
      <c r="A18" s="142" t="s">
        <v>4</v>
      </c>
      <c r="B18" s="148">
        <v>44928</v>
      </c>
      <c r="C18" s="148">
        <v>1624257</v>
      </c>
      <c r="D18" s="148">
        <v>33643</v>
      </c>
      <c r="E18" s="148">
        <v>12032</v>
      </c>
      <c r="F18" s="148">
        <v>261507</v>
      </c>
      <c r="G18" s="148">
        <v>19062</v>
      </c>
      <c r="H18" s="148">
        <v>17424</v>
      </c>
      <c r="I18" s="148">
        <v>23331</v>
      </c>
      <c r="J18" s="148">
        <v>58</v>
      </c>
      <c r="K18" s="148">
        <v>2949</v>
      </c>
      <c r="L18" s="148">
        <v>6097</v>
      </c>
      <c r="M18" s="148">
        <v>67</v>
      </c>
      <c r="N18" s="148">
        <v>54044</v>
      </c>
      <c r="O18" s="148">
        <v>1914613</v>
      </c>
      <c r="P18" s="148">
        <v>31791</v>
      </c>
    </row>
    <row r="19" spans="1:16" s="7" customFormat="1" ht="15" customHeight="1">
      <c r="A19" s="143" t="s">
        <v>44</v>
      </c>
      <c r="B19" s="125"/>
      <c r="C19" s="125"/>
      <c r="D19" s="125"/>
      <c r="E19" s="125"/>
      <c r="F19" s="125"/>
      <c r="G19" s="125"/>
      <c r="H19" s="125"/>
      <c r="I19" s="125"/>
      <c r="J19" s="125"/>
      <c r="K19" s="125"/>
      <c r="L19" s="125"/>
      <c r="M19" s="125"/>
      <c r="N19" s="125"/>
      <c r="O19" s="125"/>
      <c r="P19" s="125"/>
    </row>
    <row r="20" spans="1:16" s="7" customFormat="1" ht="15" customHeight="1">
      <c r="A20" s="141" t="s">
        <v>133</v>
      </c>
      <c r="B20" s="147">
        <v>1355</v>
      </c>
      <c r="C20" s="147">
        <v>7802</v>
      </c>
      <c r="D20" s="147">
        <v>4073</v>
      </c>
      <c r="E20" s="147">
        <v>19</v>
      </c>
      <c r="F20" s="147">
        <v>180</v>
      </c>
      <c r="G20" s="147">
        <v>6664</v>
      </c>
      <c r="H20" s="147">
        <v>146</v>
      </c>
      <c r="I20" s="147">
        <v>257</v>
      </c>
      <c r="J20" s="147">
        <v>13</v>
      </c>
      <c r="K20" s="174"/>
      <c r="L20" s="174"/>
      <c r="M20" s="174"/>
      <c r="N20" s="147">
        <v>1377</v>
      </c>
      <c r="O20" s="147">
        <v>8168</v>
      </c>
      <c r="P20" s="147">
        <v>4144</v>
      </c>
    </row>
    <row r="21" spans="1:16" ht="15" customHeight="1">
      <c r="A21" s="141" t="s">
        <v>54</v>
      </c>
      <c r="B21" s="147">
        <v>5892</v>
      </c>
      <c r="C21" s="147">
        <v>119531</v>
      </c>
      <c r="D21" s="147">
        <v>15676</v>
      </c>
      <c r="E21" s="147">
        <v>798</v>
      </c>
      <c r="F21" s="147">
        <v>11452</v>
      </c>
      <c r="G21" s="147">
        <v>11410</v>
      </c>
      <c r="H21" s="147">
        <v>2229</v>
      </c>
      <c r="I21" s="147">
        <v>1273</v>
      </c>
      <c r="J21" s="147">
        <v>43</v>
      </c>
      <c r="K21" s="147">
        <v>143</v>
      </c>
      <c r="L21" s="147">
        <v>211</v>
      </c>
      <c r="M21" s="147">
        <v>33</v>
      </c>
      <c r="N21" s="147">
        <v>6562</v>
      </c>
      <c r="O21" s="147">
        <v>132650</v>
      </c>
      <c r="P21" s="147">
        <v>15807</v>
      </c>
    </row>
    <row r="22" spans="1:16" ht="15" customHeight="1">
      <c r="A22" s="141" t="s">
        <v>36</v>
      </c>
      <c r="B22" s="147">
        <v>6949</v>
      </c>
      <c r="C22" s="147">
        <v>237660</v>
      </c>
      <c r="D22" s="147">
        <v>31582</v>
      </c>
      <c r="E22" s="147">
        <v>2969</v>
      </c>
      <c r="F22" s="147">
        <v>49348</v>
      </c>
      <c r="G22" s="147">
        <v>14998</v>
      </c>
      <c r="H22" s="147">
        <v>4099</v>
      </c>
      <c r="I22" s="147">
        <v>1861</v>
      </c>
      <c r="J22" s="147">
        <v>80</v>
      </c>
      <c r="K22" s="147">
        <v>463</v>
      </c>
      <c r="L22" s="147">
        <v>645</v>
      </c>
      <c r="M22" s="147">
        <v>61</v>
      </c>
      <c r="N22" s="147">
        <v>9451</v>
      </c>
      <c r="O22" s="147">
        <v>289524</v>
      </c>
      <c r="P22" s="147">
        <v>25746</v>
      </c>
    </row>
    <row r="23" spans="1:16" ht="15" customHeight="1">
      <c r="A23" s="141" t="s">
        <v>37</v>
      </c>
      <c r="B23" s="147">
        <v>4259</v>
      </c>
      <c r="C23" s="147">
        <v>150785</v>
      </c>
      <c r="D23" s="147">
        <v>33146</v>
      </c>
      <c r="E23" s="147">
        <v>2866</v>
      </c>
      <c r="F23" s="147">
        <v>51958</v>
      </c>
      <c r="G23" s="147">
        <v>16281</v>
      </c>
      <c r="H23" s="147">
        <v>2977</v>
      </c>
      <c r="I23" s="147">
        <v>3848</v>
      </c>
      <c r="J23" s="147">
        <v>104</v>
      </c>
      <c r="K23" s="147">
        <v>403</v>
      </c>
      <c r="L23" s="147">
        <v>666</v>
      </c>
      <c r="M23" s="147">
        <v>69</v>
      </c>
      <c r="N23" s="147">
        <v>6760</v>
      </c>
      <c r="O23" s="147">
        <v>207069</v>
      </c>
      <c r="P23" s="147">
        <v>25272</v>
      </c>
    </row>
    <row r="24" spans="1:16" ht="15" customHeight="1">
      <c r="A24" s="141" t="s">
        <v>38</v>
      </c>
      <c r="B24" s="147">
        <v>2587</v>
      </c>
      <c r="C24" s="147">
        <v>93869</v>
      </c>
      <c r="D24" s="147">
        <v>34990</v>
      </c>
      <c r="E24" s="147">
        <v>1121</v>
      </c>
      <c r="F24" s="147">
        <v>19845</v>
      </c>
      <c r="G24" s="147">
        <v>15414</v>
      </c>
      <c r="H24" s="147">
        <v>1557</v>
      </c>
      <c r="I24" s="147">
        <v>1933</v>
      </c>
      <c r="J24" s="147">
        <v>100</v>
      </c>
      <c r="K24" s="147">
        <v>204</v>
      </c>
      <c r="L24" s="147">
        <v>565</v>
      </c>
      <c r="M24" s="147">
        <v>71</v>
      </c>
      <c r="N24" s="147">
        <v>3577</v>
      </c>
      <c r="O24" s="147">
        <v>116203</v>
      </c>
      <c r="P24" s="147">
        <v>27656</v>
      </c>
    </row>
    <row r="25" spans="1:16" ht="15" customHeight="1">
      <c r="A25" s="141" t="s">
        <v>55</v>
      </c>
      <c r="B25" s="147">
        <v>640</v>
      </c>
      <c r="C25" s="147">
        <v>21795</v>
      </c>
      <c r="D25" s="147">
        <v>34385</v>
      </c>
      <c r="E25" s="147">
        <v>216</v>
      </c>
      <c r="F25" s="147">
        <v>3974</v>
      </c>
      <c r="G25" s="147">
        <v>14321</v>
      </c>
      <c r="H25" s="147">
        <v>438</v>
      </c>
      <c r="I25" s="147">
        <v>1007</v>
      </c>
      <c r="J25" s="147">
        <v>151</v>
      </c>
      <c r="K25" s="147">
        <v>49</v>
      </c>
      <c r="L25" s="147">
        <v>269</v>
      </c>
      <c r="M25" s="147">
        <v>168</v>
      </c>
      <c r="N25" s="147">
        <v>879</v>
      </c>
      <c r="O25" s="147">
        <v>26946</v>
      </c>
      <c r="P25" s="147">
        <v>26249</v>
      </c>
    </row>
    <row r="26" spans="1:16" s="7" customFormat="1" ht="15" customHeight="1">
      <c r="A26" s="142" t="s">
        <v>4</v>
      </c>
      <c r="B26" s="148">
        <v>21681</v>
      </c>
      <c r="C26" s="148">
        <v>631736</v>
      </c>
      <c r="D26" s="148">
        <v>24137</v>
      </c>
      <c r="E26" s="148">
        <v>7992</v>
      </c>
      <c r="F26" s="148">
        <v>136412</v>
      </c>
      <c r="G26" s="148">
        <v>15188</v>
      </c>
      <c r="H26" s="148">
        <v>11444</v>
      </c>
      <c r="I26" s="148">
        <v>10227</v>
      </c>
      <c r="J26" s="148">
        <v>77</v>
      </c>
      <c r="K26" s="148">
        <v>1265</v>
      </c>
      <c r="L26" s="148">
        <v>2448</v>
      </c>
      <c r="M26" s="148">
        <v>61</v>
      </c>
      <c r="N26" s="148">
        <v>28606</v>
      </c>
      <c r="O26" s="148">
        <v>780922</v>
      </c>
      <c r="P26" s="148">
        <v>21764</v>
      </c>
    </row>
    <row r="27" spans="1:16" ht="15" customHeight="1">
      <c r="A27" s="3" t="s">
        <v>191</v>
      </c>
      <c r="B27" s="102"/>
      <c r="C27" s="102"/>
      <c r="D27" s="102"/>
      <c r="E27" s="102"/>
      <c r="F27" s="102"/>
      <c r="G27" s="102"/>
      <c r="H27" s="102"/>
      <c r="I27" s="102"/>
      <c r="J27" s="102"/>
      <c r="K27" s="102"/>
      <c r="L27" s="102"/>
      <c r="M27" s="124"/>
      <c r="N27" s="102"/>
      <c r="O27" s="102"/>
      <c r="P27" s="102"/>
    </row>
    <row r="28" spans="1:16" ht="15" customHeight="1">
      <c r="A28" s="141" t="s">
        <v>133</v>
      </c>
      <c r="B28" s="147">
        <v>2932</v>
      </c>
      <c r="C28" s="147">
        <v>19443</v>
      </c>
      <c r="D28" s="147">
        <v>4207</v>
      </c>
      <c r="E28" s="147">
        <v>52</v>
      </c>
      <c r="F28" s="147">
        <v>813</v>
      </c>
      <c r="G28" s="147">
        <v>10180</v>
      </c>
      <c r="H28" s="147">
        <v>340</v>
      </c>
      <c r="I28" s="147">
        <v>868</v>
      </c>
      <c r="J28" s="147">
        <v>12</v>
      </c>
      <c r="K28" s="174"/>
      <c r="L28" s="174"/>
      <c r="M28" s="174"/>
      <c r="N28" s="147">
        <v>2999</v>
      </c>
      <c r="O28" s="147">
        <v>21167</v>
      </c>
      <c r="P28" s="147">
        <v>4275</v>
      </c>
    </row>
    <row r="29" spans="1:16" ht="15" customHeight="1">
      <c r="A29" s="141" t="s">
        <v>54</v>
      </c>
      <c r="B29" s="147">
        <v>16055</v>
      </c>
      <c r="C29" s="147">
        <v>383081</v>
      </c>
      <c r="D29" s="147">
        <v>18992</v>
      </c>
      <c r="E29" s="147">
        <v>2364</v>
      </c>
      <c r="F29" s="147">
        <v>42007</v>
      </c>
      <c r="G29" s="147">
        <v>14991</v>
      </c>
      <c r="H29" s="147">
        <v>5247</v>
      </c>
      <c r="I29" s="147">
        <v>3877</v>
      </c>
      <c r="J29" s="147">
        <v>38</v>
      </c>
      <c r="K29" s="147">
        <v>495</v>
      </c>
      <c r="L29" s="147">
        <v>525</v>
      </c>
      <c r="M29" s="147">
        <v>40</v>
      </c>
      <c r="N29" s="147">
        <v>17744</v>
      </c>
      <c r="O29" s="147">
        <v>429611</v>
      </c>
      <c r="P29" s="147">
        <v>19836</v>
      </c>
    </row>
    <row r="30" spans="1:16" ht="15" customHeight="1">
      <c r="A30" s="141" t="s">
        <v>36</v>
      </c>
      <c r="B30" s="147">
        <v>24036</v>
      </c>
      <c r="C30" s="147">
        <v>925197</v>
      </c>
      <c r="D30" s="147">
        <v>37210</v>
      </c>
      <c r="E30" s="147">
        <v>7406</v>
      </c>
      <c r="F30" s="147">
        <v>142953</v>
      </c>
      <c r="G30" s="147">
        <v>16839</v>
      </c>
      <c r="H30" s="147">
        <v>11117</v>
      </c>
      <c r="I30" s="147">
        <v>6342</v>
      </c>
      <c r="J30" s="147">
        <v>66</v>
      </c>
      <c r="K30" s="147">
        <v>1622</v>
      </c>
      <c r="L30" s="147">
        <v>2700</v>
      </c>
      <c r="M30" s="147">
        <v>60</v>
      </c>
      <c r="N30" s="147">
        <v>29568</v>
      </c>
      <c r="O30" s="147">
        <v>1076892</v>
      </c>
      <c r="P30" s="147">
        <v>33748</v>
      </c>
    </row>
    <row r="31" spans="1:16" ht="15" customHeight="1">
      <c r="A31" s="141" t="s">
        <v>37</v>
      </c>
      <c r="B31" s="147">
        <v>14324</v>
      </c>
      <c r="C31" s="147">
        <v>569858</v>
      </c>
      <c r="D31" s="147">
        <v>38193</v>
      </c>
      <c r="E31" s="147">
        <v>6588</v>
      </c>
      <c r="F31" s="147">
        <v>135781</v>
      </c>
      <c r="G31" s="147">
        <v>18163</v>
      </c>
      <c r="H31" s="147">
        <v>7330</v>
      </c>
      <c r="I31" s="147">
        <v>12184</v>
      </c>
      <c r="J31" s="147">
        <v>92</v>
      </c>
      <c r="K31" s="147">
        <v>1243</v>
      </c>
      <c r="L31" s="147">
        <v>2454</v>
      </c>
      <c r="M31" s="147">
        <v>75</v>
      </c>
      <c r="N31" s="147">
        <v>19772</v>
      </c>
      <c r="O31" s="147">
        <v>720882</v>
      </c>
      <c r="P31" s="147">
        <v>32238</v>
      </c>
    </row>
    <row r="32" spans="1:16" ht="15" customHeight="1">
      <c r="A32" s="141" t="s">
        <v>38</v>
      </c>
      <c r="B32" s="147">
        <v>7273</v>
      </c>
      <c r="C32" s="147">
        <v>283915</v>
      </c>
      <c r="D32" s="147">
        <v>36949</v>
      </c>
      <c r="E32" s="147">
        <v>2912</v>
      </c>
      <c r="F32" s="147">
        <v>61424</v>
      </c>
      <c r="G32" s="147">
        <v>18257</v>
      </c>
      <c r="H32" s="147">
        <v>3718</v>
      </c>
      <c r="I32" s="147">
        <v>7586</v>
      </c>
      <c r="J32" s="147">
        <v>92</v>
      </c>
      <c r="K32" s="147">
        <v>669</v>
      </c>
      <c r="L32" s="147">
        <v>1863</v>
      </c>
      <c r="M32" s="147">
        <v>81</v>
      </c>
      <c r="N32" s="147">
        <v>9850</v>
      </c>
      <c r="O32" s="147">
        <v>354720</v>
      </c>
      <c r="P32" s="147">
        <v>31442</v>
      </c>
    </row>
    <row r="33" spans="1:16" s="10" customFormat="1" ht="15" customHeight="1">
      <c r="A33" s="141" t="s">
        <v>55</v>
      </c>
      <c r="B33" s="147">
        <v>1996</v>
      </c>
      <c r="C33" s="147">
        <v>74430</v>
      </c>
      <c r="D33" s="147">
        <v>36027</v>
      </c>
      <c r="E33" s="147">
        <v>705</v>
      </c>
      <c r="F33" s="147">
        <v>14520</v>
      </c>
      <c r="G33" s="147">
        <v>15943</v>
      </c>
      <c r="H33" s="147">
        <v>1124</v>
      </c>
      <c r="I33" s="147">
        <v>2608</v>
      </c>
      <c r="J33" s="147">
        <v>130</v>
      </c>
      <c r="K33" s="147">
        <v>174</v>
      </c>
      <c r="L33" s="147">
        <v>800</v>
      </c>
      <c r="M33" s="147">
        <v>129</v>
      </c>
      <c r="N33" s="147">
        <v>2725</v>
      </c>
      <c r="O33" s="147">
        <v>92468</v>
      </c>
      <c r="P33" s="147">
        <v>28756</v>
      </c>
    </row>
    <row r="34" spans="1:16" s="10" customFormat="1" ht="15" customHeight="1">
      <c r="A34" s="185" t="s">
        <v>4</v>
      </c>
      <c r="B34" s="149">
        <v>66614</v>
      </c>
      <c r="C34" s="149">
        <v>2255787</v>
      </c>
      <c r="D34" s="149">
        <v>30312</v>
      </c>
      <c r="E34" s="149">
        <v>20026</v>
      </c>
      <c r="F34" s="149">
        <v>397703</v>
      </c>
      <c r="G34" s="149">
        <v>17199</v>
      </c>
      <c r="H34" s="149">
        <v>28872</v>
      </c>
      <c r="I34" s="149">
        <v>33838</v>
      </c>
      <c r="J34" s="149">
        <v>65</v>
      </c>
      <c r="K34" s="149">
        <v>4212</v>
      </c>
      <c r="L34" s="149">
        <v>8535</v>
      </c>
      <c r="M34" s="149">
        <v>65</v>
      </c>
      <c r="N34" s="149">
        <v>82651</v>
      </c>
      <c r="O34" s="149">
        <v>2696257</v>
      </c>
      <c r="P34" s="149">
        <v>27897</v>
      </c>
    </row>
    <row r="36" ht="15" customHeight="1">
      <c r="A36" s="5" t="s">
        <v>142</v>
      </c>
    </row>
    <row r="37" ht="15" customHeight="1">
      <c r="A37" s="5" t="s">
        <v>181</v>
      </c>
    </row>
    <row r="38" ht="15" customHeight="1">
      <c r="A38" s="5" t="s">
        <v>177</v>
      </c>
    </row>
    <row r="39" ht="15" customHeight="1">
      <c r="A39" s="5" t="s">
        <v>192</v>
      </c>
    </row>
    <row r="40" ht="15" customHeight="1">
      <c r="A40" s="5" t="s">
        <v>224</v>
      </c>
    </row>
    <row r="41" ht="15" customHeight="1">
      <c r="A41" s="12" t="s">
        <v>125</v>
      </c>
    </row>
    <row r="43" spans="1:2" ht="15" customHeight="1">
      <c r="A43" s="110" t="s">
        <v>194</v>
      </c>
      <c r="B43" s="106"/>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1" fitToWidth="1" horizontalDpi="600" verticalDpi="600" orientation="landscape" paperSize="9" scale="56" r:id="rId5"/>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ols>
    <col min="1" max="1" width="40.00390625" style="1" customWidth="1"/>
    <col min="2" max="16" width="12.8515625" style="1" customWidth="1"/>
    <col min="17" max="16384" width="9.140625" style="1"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ht="15" customHeight="1">
      <c r="A4" s="30"/>
    </row>
    <row r="5" ht="18.75" customHeight="1">
      <c r="A5" s="32" t="str">
        <f>Contents!A5</f>
        <v>Linked Migrant Taxpayer Records from the 2014-15 Personal Income Tax and Migrants Integrated Dataset (PITMID)</v>
      </c>
    </row>
    <row r="6" ht="15" customHeight="1">
      <c r="A6" s="32"/>
    </row>
    <row r="7" ht="15" customHeight="1">
      <c r="A7" s="33" t="str">
        <f>"Table 3.4  "&amp;Contents!C19</f>
        <v>Table 3.4  Migrants, Sources of total income, By Sex and Age group–Provisional visas</v>
      </c>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1:16" s="10" customFormat="1" ht="22.5" customHeight="1">
      <c r="A9" s="74"/>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41" t="s">
        <v>133</v>
      </c>
      <c r="B12" s="147">
        <v>350</v>
      </c>
      <c r="C12" s="147">
        <v>3035</v>
      </c>
      <c r="D12" s="147">
        <v>3922</v>
      </c>
      <c r="E12" s="174"/>
      <c r="F12" s="174"/>
      <c r="G12" s="174"/>
      <c r="H12" s="147">
        <v>111</v>
      </c>
      <c r="I12" s="147">
        <v>68</v>
      </c>
      <c r="J12" s="147">
        <v>21</v>
      </c>
      <c r="K12" s="174"/>
      <c r="L12" s="174"/>
      <c r="M12" s="174"/>
      <c r="N12" s="147">
        <v>366</v>
      </c>
      <c r="O12" s="147">
        <v>3219</v>
      </c>
      <c r="P12" s="147">
        <v>3876</v>
      </c>
    </row>
    <row r="13" spans="1:16" ht="15" customHeight="1">
      <c r="A13" s="141" t="s">
        <v>54</v>
      </c>
      <c r="B13" s="147">
        <v>16780</v>
      </c>
      <c r="C13" s="147">
        <v>260801</v>
      </c>
      <c r="D13" s="147">
        <v>12035</v>
      </c>
      <c r="E13" s="147">
        <v>1615</v>
      </c>
      <c r="F13" s="147">
        <v>20286</v>
      </c>
      <c r="G13" s="147">
        <v>10639</v>
      </c>
      <c r="H13" s="147">
        <v>6860</v>
      </c>
      <c r="I13" s="147">
        <v>4034</v>
      </c>
      <c r="J13" s="147">
        <v>33</v>
      </c>
      <c r="K13" s="147">
        <v>141</v>
      </c>
      <c r="L13" s="147">
        <v>300</v>
      </c>
      <c r="M13" s="147">
        <v>104</v>
      </c>
      <c r="N13" s="147">
        <v>17897</v>
      </c>
      <c r="O13" s="147">
        <v>285204</v>
      </c>
      <c r="P13" s="147">
        <v>12881</v>
      </c>
    </row>
    <row r="14" spans="1:16" ht="15" customHeight="1">
      <c r="A14" s="141" t="s">
        <v>36</v>
      </c>
      <c r="B14" s="147">
        <v>13920</v>
      </c>
      <c r="C14" s="147">
        <v>339271</v>
      </c>
      <c r="D14" s="147">
        <v>20228</v>
      </c>
      <c r="E14" s="147">
        <v>2268</v>
      </c>
      <c r="F14" s="147">
        <v>30339</v>
      </c>
      <c r="G14" s="147">
        <v>11237</v>
      </c>
      <c r="H14" s="147">
        <v>6049</v>
      </c>
      <c r="I14" s="147">
        <v>3291</v>
      </c>
      <c r="J14" s="147">
        <v>46</v>
      </c>
      <c r="K14" s="147">
        <v>397</v>
      </c>
      <c r="L14" s="147">
        <v>1260</v>
      </c>
      <c r="M14" s="147">
        <v>81</v>
      </c>
      <c r="N14" s="147">
        <v>15299</v>
      </c>
      <c r="O14" s="147">
        <v>374098</v>
      </c>
      <c r="P14" s="147">
        <v>20552</v>
      </c>
    </row>
    <row r="15" spans="1:16" ht="15" customHeight="1">
      <c r="A15" s="141" t="s">
        <v>37</v>
      </c>
      <c r="B15" s="147">
        <v>1635</v>
      </c>
      <c r="C15" s="147">
        <v>50920</v>
      </c>
      <c r="D15" s="147">
        <v>27644</v>
      </c>
      <c r="E15" s="147">
        <v>309</v>
      </c>
      <c r="F15" s="147">
        <v>4986</v>
      </c>
      <c r="G15" s="147">
        <v>12077</v>
      </c>
      <c r="H15" s="147">
        <v>788</v>
      </c>
      <c r="I15" s="147">
        <v>549</v>
      </c>
      <c r="J15" s="147">
        <v>74</v>
      </c>
      <c r="K15" s="147">
        <v>71</v>
      </c>
      <c r="L15" s="147">
        <v>173</v>
      </c>
      <c r="M15" s="147">
        <v>85</v>
      </c>
      <c r="N15" s="147">
        <v>1808</v>
      </c>
      <c r="O15" s="147">
        <v>56487</v>
      </c>
      <c r="P15" s="147">
        <v>27663</v>
      </c>
    </row>
    <row r="16" spans="1:16" ht="15" customHeight="1">
      <c r="A16" s="141" t="s">
        <v>38</v>
      </c>
      <c r="B16" s="147">
        <v>169</v>
      </c>
      <c r="C16" s="147">
        <v>5727</v>
      </c>
      <c r="D16" s="147">
        <v>32310</v>
      </c>
      <c r="E16" s="147">
        <v>35</v>
      </c>
      <c r="F16" s="147">
        <v>992</v>
      </c>
      <c r="G16" s="147">
        <v>15120</v>
      </c>
      <c r="H16" s="147">
        <v>89</v>
      </c>
      <c r="I16" s="147">
        <v>102</v>
      </c>
      <c r="J16" s="147">
        <v>86</v>
      </c>
      <c r="K16" s="174"/>
      <c r="L16" s="174"/>
      <c r="M16" s="174"/>
      <c r="N16" s="147">
        <v>192</v>
      </c>
      <c r="O16" s="147">
        <v>6926</v>
      </c>
      <c r="P16" s="147">
        <v>32061</v>
      </c>
    </row>
    <row r="17" spans="1:16" s="7" customFormat="1" ht="15" customHeight="1">
      <c r="A17" s="141" t="s">
        <v>55</v>
      </c>
      <c r="B17" s="174"/>
      <c r="C17" s="174"/>
      <c r="D17" s="174"/>
      <c r="E17" s="174"/>
      <c r="F17" s="174"/>
      <c r="G17" s="174"/>
      <c r="H17" s="174"/>
      <c r="I17" s="174"/>
      <c r="J17" s="174"/>
      <c r="K17" s="174"/>
      <c r="L17" s="174"/>
      <c r="M17" s="174"/>
      <c r="N17" s="174"/>
      <c r="O17" s="174"/>
      <c r="P17" s="174"/>
    </row>
    <row r="18" spans="1:16" s="7" customFormat="1" ht="15" customHeight="1">
      <c r="A18" s="142" t="s">
        <v>4</v>
      </c>
      <c r="B18" s="148">
        <v>32856</v>
      </c>
      <c r="C18" s="148">
        <v>659719</v>
      </c>
      <c r="D18" s="148">
        <v>16024</v>
      </c>
      <c r="E18" s="148">
        <v>4239</v>
      </c>
      <c r="F18" s="148">
        <v>56588</v>
      </c>
      <c r="G18" s="148">
        <v>10962</v>
      </c>
      <c r="H18" s="148">
        <v>13903</v>
      </c>
      <c r="I18" s="148">
        <v>7965</v>
      </c>
      <c r="J18" s="148">
        <v>40</v>
      </c>
      <c r="K18" s="148">
        <v>614</v>
      </c>
      <c r="L18" s="148">
        <v>1847</v>
      </c>
      <c r="M18" s="148">
        <v>82</v>
      </c>
      <c r="N18" s="148">
        <v>35561</v>
      </c>
      <c r="O18" s="148">
        <v>726125</v>
      </c>
      <c r="P18" s="148">
        <v>16995</v>
      </c>
    </row>
    <row r="19" spans="1:16" ht="15" customHeight="1">
      <c r="A19" s="143" t="s">
        <v>44</v>
      </c>
      <c r="B19" s="131"/>
      <c r="C19" s="131"/>
      <c r="D19" s="131"/>
      <c r="E19" s="131"/>
      <c r="F19" s="131"/>
      <c r="G19" s="131"/>
      <c r="H19" s="131"/>
      <c r="I19" s="131"/>
      <c r="J19" s="131"/>
      <c r="K19" s="131"/>
      <c r="L19" s="131"/>
      <c r="M19" s="131"/>
      <c r="N19" s="131"/>
      <c r="O19" s="131"/>
      <c r="P19" s="131"/>
    </row>
    <row r="20" spans="1:16" ht="15" customHeight="1">
      <c r="A20" s="141" t="s">
        <v>133</v>
      </c>
      <c r="B20" s="147">
        <v>303</v>
      </c>
      <c r="C20" s="147">
        <v>1862</v>
      </c>
      <c r="D20" s="147">
        <v>3649</v>
      </c>
      <c r="E20" s="174"/>
      <c r="F20" s="174"/>
      <c r="G20" s="174"/>
      <c r="H20" s="147">
        <v>94</v>
      </c>
      <c r="I20" s="147">
        <v>430</v>
      </c>
      <c r="J20" s="147">
        <v>38</v>
      </c>
      <c r="K20" s="174"/>
      <c r="L20" s="174"/>
      <c r="M20" s="174"/>
      <c r="N20" s="147">
        <v>319</v>
      </c>
      <c r="O20" s="147">
        <v>2291</v>
      </c>
      <c r="P20" s="147">
        <v>3615</v>
      </c>
    </row>
    <row r="21" spans="1:16" ht="15" customHeight="1">
      <c r="A21" s="141" t="s">
        <v>54</v>
      </c>
      <c r="B21" s="147">
        <v>11459</v>
      </c>
      <c r="C21" s="147">
        <v>150350</v>
      </c>
      <c r="D21" s="147">
        <v>8999</v>
      </c>
      <c r="E21" s="147">
        <v>460</v>
      </c>
      <c r="F21" s="147">
        <v>5432</v>
      </c>
      <c r="G21" s="147">
        <v>9518</v>
      </c>
      <c r="H21" s="147">
        <v>4828</v>
      </c>
      <c r="I21" s="147">
        <v>3891</v>
      </c>
      <c r="J21" s="147">
        <v>61</v>
      </c>
      <c r="K21" s="147">
        <v>67</v>
      </c>
      <c r="L21" s="147">
        <v>170</v>
      </c>
      <c r="M21" s="147">
        <v>120</v>
      </c>
      <c r="N21" s="147">
        <v>12143</v>
      </c>
      <c r="O21" s="147">
        <v>160038</v>
      </c>
      <c r="P21" s="147">
        <v>9019</v>
      </c>
    </row>
    <row r="22" spans="1:16" ht="15" customHeight="1">
      <c r="A22" s="141" t="s">
        <v>36</v>
      </c>
      <c r="B22" s="147">
        <v>9327</v>
      </c>
      <c r="C22" s="147">
        <v>198126</v>
      </c>
      <c r="D22" s="147">
        <v>17239</v>
      </c>
      <c r="E22" s="147">
        <v>758</v>
      </c>
      <c r="F22" s="147">
        <v>8541</v>
      </c>
      <c r="G22" s="147">
        <v>8391</v>
      </c>
      <c r="H22" s="147">
        <v>4558</v>
      </c>
      <c r="I22" s="147">
        <v>2597</v>
      </c>
      <c r="J22" s="147">
        <v>70</v>
      </c>
      <c r="K22" s="147">
        <v>168</v>
      </c>
      <c r="L22" s="147">
        <v>400</v>
      </c>
      <c r="M22" s="147">
        <v>94</v>
      </c>
      <c r="N22" s="147">
        <v>9889</v>
      </c>
      <c r="O22" s="147">
        <v>209742</v>
      </c>
      <c r="P22" s="147">
        <v>17529</v>
      </c>
    </row>
    <row r="23" spans="1:16" ht="15" customHeight="1">
      <c r="A23" s="141" t="s">
        <v>37</v>
      </c>
      <c r="B23" s="147">
        <v>1165</v>
      </c>
      <c r="C23" s="147">
        <v>31336</v>
      </c>
      <c r="D23" s="147">
        <v>24358</v>
      </c>
      <c r="E23" s="147">
        <v>96</v>
      </c>
      <c r="F23" s="147">
        <v>1494</v>
      </c>
      <c r="G23" s="147">
        <v>8643</v>
      </c>
      <c r="H23" s="147">
        <v>593</v>
      </c>
      <c r="I23" s="147">
        <v>624</v>
      </c>
      <c r="J23" s="147">
        <v>77</v>
      </c>
      <c r="K23" s="147">
        <v>40</v>
      </c>
      <c r="L23" s="147">
        <v>41</v>
      </c>
      <c r="M23" s="147">
        <v>90</v>
      </c>
      <c r="N23" s="147">
        <v>1242</v>
      </c>
      <c r="O23" s="147">
        <v>33488</v>
      </c>
      <c r="P23" s="147">
        <v>23544</v>
      </c>
    </row>
    <row r="24" spans="1:16" ht="15" customHeight="1">
      <c r="A24" s="141" t="s">
        <v>38</v>
      </c>
      <c r="B24" s="147">
        <v>84</v>
      </c>
      <c r="C24" s="147">
        <v>2773</v>
      </c>
      <c r="D24" s="147">
        <v>26900</v>
      </c>
      <c r="E24" s="147">
        <v>13</v>
      </c>
      <c r="F24" s="147">
        <v>200</v>
      </c>
      <c r="G24" s="147">
        <v>17460</v>
      </c>
      <c r="H24" s="147">
        <v>44</v>
      </c>
      <c r="I24" s="147">
        <v>150</v>
      </c>
      <c r="J24" s="147">
        <v>302</v>
      </c>
      <c r="K24" s="174"/>
      <c r="L24" s="174"/>
      <c r="M24" s="174"/>
      <c r="N24" s="147">
        <v>93</v>
      </c>
      <c r="O24" s="147">
        <v>3072</v>
      </c>
      <c r="P24" s="147">
        <v>27458</v>
      </c>
    </row>
    <row r="25" spans="1:16" s="7" customFormat="1" ht="15" customHeight="1">
      <c r="A25" s="141" t="s">
        <v>55</v>
      </c>
      <c r="B25" s="174"/>
      <c r="C25" s="174"/>
      <c r="D25" s="174"/>
      <c r="E25" s="174"/>
      <c r="F25" s="174"/>
      <c r="G25" s="174"/>
      <c r="H25" s="174"/>
      <c r="I25" s="174"/>
      <c r="J25" s="174"/>
      <c r="K25" s="174"/>
      <c r="L25" s="174"/>
      <c r="M25" s="174"/>
      <c r="N25" s="174"/>
      <c r="O25" s="174"/>
      <c r="P25" s="174"/>
    </row>
    <row r="26" spans="1:16" s="7" customFormat="1" ht="15" customHeight="1">
      <c r="A26" s="142" t="s">
        <v>4</v>
      </c>
      <c r="B26" s="148">
        <v>22337</v>
      </c>
      <c r="C26" s="148">
        <v>384230</v>
      </c>
      <c r="D26" s="148">
        <v>12563</v>
      </c>
      <c r="E26" s="148">
        <v>1332</v>
      </c>
      <c r="F26" s="148">
        <v>15936</v>
      </c>
      <c r="G26" s="148">
        <v>8964</v>
      </c>
      <c r="H26" s="148">
        <v>10120</v>
      </c>
      <c r="I26" s="148">
        <v>7398</v>
      </c>
      <c r="J26" s="148">
        <v>66</v>
      </c>
      <c r="K26" s="148">
        <v>287</v>
      </c>
      <c r="L26" s="148">
        <v>653</v>
      </c>
      <c r="M26" s="148">
        <v>97</v>
      </c>
      <c r="N26" s="148">
        <v>23685</v>
      </c>
      <c r="O26" s="148">
        <v>408363</v>
      </c>
      <c r="P26" s="148">
        <v>12766</v>
      </c>
    </row>
    <row r="27" spans="1:16" ht="15" customHeight="1">
      <c r="A27" s="3" t="s">
        <v>191</v>
      </c>
      <c r="B27" s="102"/>
      <c r="C27" s="102"/>
      <c r="D27" s="102"/>
      <c r="E27" s="102"/>
      <c r="F27" s="102"/>
      <c r="G27" s="102"/>
      <c r="H27" s="102"/>
      <c r="I27" s="102"/>
      <c r="J27" s="102"/>
      <c r="K27" s="102"/>
      <c r="L27" s="102"/>
      <c r="M27" s="102"/>
      <c r="N27" s="102"/>
      <c r="O27" s="102"/>
      <c r="P27" s="102"/>
    </row>
    <row r="28" spans="1:16" ht="15" customHeight="1">
      <c r="A28" s="13" t="s">
        <v>133</v>
      </c>
      <c r="B28" s="147">
        <v>653</v>
      </c>
      <c r="C28" s="147">
        <v>4887</v>
      </c>
      <c r="D28" s="147">
        <v>3786</v>
      </c>
      <c r="E28" s="147">
        <v>17</v>
      </c>
      <c r="F28" s="147">
        <v>141</v>
      </c>
      <c r="G28" s="147">
        <v>7845</v>
      </c>
      <c r="H28" s="147">
        <v>203</v>
      </c>
      <c r="I28" s="147">
        <v>494</v>
      </c>
      <c r="J28" s="147">
        <v>26</v>
      </c>
      <c r="K28" s="174"/>
      <c r="L28" s="174"/>
      <c r="M28" s="174"/>
      <c r="N28" s="147">
        <v>686</v>
      </c>
      <c r="O28" s="147">
        <v>5412</v>
      </c>
      <c r="P28" s="147">
        <v>3711</v>
      </c>
    </row>
    <row r="29" spans="1:16" ht="15" customHeight="1">
      <c r="A29" s="13" t="s">
        <v>54</v>
      </c>
      <c r="B29" s="147">
        <v>28241</v>
      </c>
      <c r="C29" s="147">
        <v>411002</v>
      </c>
      <c r="D29" s="147">
        <v>10709</v>
      </c>
      <c r="E29" s="147">
        <v>2083</v>
      </c>
      <c r="F29" s="147">
        <v>25825</v>
      </c>
      <c r="G29" s="147">
        <v>10397</v>
      </c>
      <c r="H29" s="147">
        <v>11691</v>
      </c>
      <c r="I29" s="147">
        <v>7874</v>
      </c>
      <c r="J29" s="147">
        <v>43</v>
      </c>
      <c r="K29" s="147">
        <v>203</v>
      </c>
      <c r="L29" s="147">
        <v>455</v>
      </c>
      <c r="M29" s="147">
        <v>109</v>
      </c>
      <c r="N29" s="147">
        <v>30037</v>
      </c>
      <c r="O29" s="147">
        <v>445372</v>
      </c>
      <c r="P29" s="147">
        <v>11164</v>
      </c>
    </row>
    <row r="30" spans="1:16" ht="15" customHeight="1">
      <c r="A30" s="13" t="s">
        <v>36</v>
      </c>
      <c r="B30" s="147">
        <v>23247</v>
      </c>
      <c r="C30" s="147">
        <v>537287</v>
      </c>
      <c r="D30" s="147">
        <v>19072</v>
      </c>
      <c r="E30" s="147">
        <v>3032</v>
      </c>
      <c r="F30" s="147">
        <v>39085</v>
      </c>
      <c r="G30" s="147">
        <v>10470</v>
      </c>
      <c r="H30" s="147">
        <v>10613</v>
      </c>
      <c r="I30" s="147">
        <v>5790</v>
      </c>
      <c r="J30" s="147">
        <v>55</v>
      </c>
      <c r="K30" s="147">
        <v>567</v>
      </c>
      <c r="L30" s="147">
        <v>1637</v>
      </c>
      <c r="M30" s="147">
        <v>83</v>
      </c>
      <c r="N30" s="147">
        <v>25183</v>
      </c>
      <c r="O30" s="147">
        <v>583768</v>
      </c>
      <c r="P30" s="147">
        <v>19548</v>
      </c>
    </row>
    <row r="31" spans="1:16" ht="15" customHeight="1">
      <c r="A31" s="13" t="s">
        <v>37</v>
      </c>
      <c r="B31" s="147">
        <v>2802</v>
      </c>
      <c r="C31" s="147">
        <v>82328</v>
      </c>
      <c r="D31" s="147">
        <v>26158</v>
      </c>
      <c r="E31" s="147">
        <v>398</v>
      </c>
      <c r="F31" s="147">
        <v>6298</v>
      </c>
      <c r="G31" s="147">
        <v>11205</v>
      </c>
      <c r="H31" s="147">
        <v>1385</v>
      </c>
      <c r="I31" s="147">
        <v>1144</v>
      </c>
      <c r="J31" s="147">
        <v>74</v>
      </c>
      <c r="K31" s="147">
        <v>109</v>
      </c>
      <c r="L31" s="147">
        <v>219</v>
      </c>
      <c r="M31" s="147">
        <v>90</v>
      </c>
      <c r="N31" s="147">
        <v>3049</v>
      </c>
      <c r="O31" s="147">
        <v>90026</v>
      </c>
      <c r="P31" s="147">
        <v>26006</v>
      </c>
    </row>
    <row r="32" spans="1:16" ht="15" customHeight="1">
      <c r="A32" s="13" t="s">
        <v>38</v>
      </c>
      <c r="B32" s="147">
        <v>249</v>
      </c>
      <c r="C32" s="147">
        <v>8317</v>
      </c>
      <c r="D32" s="147">
        <v>31323</v>
      </c>
      <c r="E32" s="147">
        <v>54</v>
      </c>
      <c r="F32" s="147">
        <v>1329</v>
      </c>
      <c r="G32" s="147">
        <v>15341</v>
      </c>
      <c r="H32" s="147">
        <v>131</v>
      </c>
      <c r="I32" s="147">
        <v>230</v>
      </c>
      <c r="J32" s="147">
        <v>109</v>
      </c>
      <c r="K32" s="147">
        <v>14</v>
      </c>
      <c r="L32" s="147">
        <v>33</v>
      </c>
      <c r="M32" s="147">
        <v>37</v>
      </c>
      <c r="N32" s="147">
        <v>283</v>
      </c>
      <c r="O32" s="147">
        <v>9870</v>
      </c>
      <c r="P32" s="147">
        <v>30856</v>
      </c>
    </row>
    <row r="33" spans="1:16" s="10" customFormat="1" ht="15" customHeight="1">
      <c r="A33" s="13" t="s">
        <v>55</v>
      </c>
      <c r="B33" s="174"/>
      <c r="C33" s="174"/>
      <c r="D33" s="174"/>
      <c r="E33" s="174"/>
      <c r="F33" s="174"/>
      <c r="G33" s="174"/>
      <c r="H33" s="174"/>
      <c r="I33" s="174"/>
      <c r="J33" s="174"/>
      <c r="K33" s="174"/>
      <c r="L33" s="174"/>
      <c r="M33" s="174"/>
      <c r="N33" s="174"/>
      <c r="O33" s="174"/>
      <c r="P33" s="174"/>
    </row>
    <row r="34" spans="1:16" s="10" customFormat="1" ht="15" customHeight="1">
      <c r="A34" s="8" t="s">
        <v>4</v>
      </c>
      <c r="B34" s="149">
        <v>55196</v>
      </c>
      <c r="C34" s="149">
        <v>1043790</v>
      </c>
      <c r="D34" s="149">
        <v>14527</v>
      </c>
      <c r="E34" s="149">
        <v>5577</v>
      </c>
      <c r="F34" s="149">
        <v>72720</v>
      </c>
      <c r="G34" s="149">
        <v>10500</v>
      </c>
      <c r="H34" s="149">
        <v>24024</v>
      </c>
      <c r="I34" s="149">
        <v>15474</v>
      </c>
      <c r="J34" s="149">
        <v>49</v>
      </c>
      <c r="K34" s="149">
        <v>902</v>
      </c>
      <c r="L34" s="149">
        <v>2461</v>
      </c>
      <c r="M34" s="149">
        <v>87</v>
      </c>
      <c r="N34" s="149">
        <v>59246</v>
      </c>
      <c r="O34" s="149">
        <v>1134445</v>
      </c>
      <c r="P34" s="149">
        <v>15220</v>
      </c>
    </row>
    <row r="35" ht="15" customHeight="1"/>
    <row r="36" ht="15" customHeight="1">
      <c r="A36" s="5" t="s">
        <v>142</v>
      </c>
    </row>
    <row r="37" ht="15" customHeight="1">
      <c r="A37" s="5" t="s">
        <v>181</v>
      </c>
    </row>
    <row r="38" ht="15" customHeight="1">
      <c r="A38" s="5" t="s">
        <v>177</v>
      </c>
    </row>
    <row r="39" ht="15" customHeight="1">
      <c r="A39" s="5" t="s">
        <v>192</v>
      </c>
    </row>
    <row r="40" ht="15" customHeight="1">
      <c r="A40" s="5" t="s">
        <v>224</v>
      </c>
    </row>
    <row r="41" ht="15" customHeight="1">
      <c r="A41" s="12" t="s">
        <v>125</v>
      </c>
    </row>
    <row r="43" spans="1:2" ht="15" customHeight="1">
      <c r="A43" s="110" t="s">
        <v>194</v>
      </c>
      <c r="B43" s="106"/>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1" fitToWidth="1" horizontalDpi="600" verticalDpi="600" orientation="landscape" paperSize="9" scale="56" r:id="rId5"/>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P119"/>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ht="15" customHeight="1">
      <c r="A4" s="30"/>
    </row>
    <row r="5" ht="18.75" customHeight="1">
      <c r="A5" s="32" t="str">
        <f>Contents!A5</f>
        <v>Linked Migrant Taxpayer Records from the 2014-15 Personal Income Tax and Migrants Integrated Dataset (PITMID)</v>
      </c>
    </row>
    <row r="6" ht="15" customHeight="1">
      <c r="A6" s="32"/>
    </row>
    <row r="7" ht="15" customHeight="1">
      <c r="A7" s="33" t="str">
        <f>"Table 4  "&amp;Contents!C20</f>
        <v>Table 4  Migrants, Sources of total income, By Visa stream and Period of residence in Australia</v>
      </c>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10" customFormat="1" ht="15" customHeight="1">
      <c r="A10" s="159"/>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2" t="s">
        <v>1</v>
      </c>
      <c r="C11" s="12"/>
      <c r="F11" s="12"/>
      <c r="I11" s="12"/>
      <c r="L11" s="12"/>
      <c r="O11" s="12"/>
    </row>
    <row r="12" spans="1:16" ht="15" customHeight="1">
      <c r="A12" s="162" t="s">
        <v>225</v>
      </c>
      <c r="B12" s="147">
        <v>69608</v>
      </c>
      <c r="C12" s="147">
        <v>4213159</v>
      </c>
      <c r="D12" s="147">
        <v>48051</v>
      </c>
      <c r="E12" s="147">
        <v>4732</v>
      </c>
      <c r="F12" s="147">
        <v>142628</v>
      </c>
      <c r="G12" s="147">
        <v>12733</v>
      </c>
      <c r="H12" s="147">
        <v>39337</v>
      </c>
      <c r="I12" s="147">
        <v>50845</v>
      </c>
      <c r="J12" s="147">
        <v>110</v>
      </c>
      <c r="K12" s="147">
        <v>2308</v>
      </c>
      <c r="L12" s="147">
        <v>7220</v>
      </c>
      <c r="M12" s="147">
        <v>88</v>
      </c>
      <c r="N12" s="147">
        <v>73064</v>
      </c>
      <c r="O12" s="147">
        <v>4412037</v>
      </c>
      <c r="P12" s="147">
        <v>46855</v>
      </c>
    </row>
    <row r="13" spans="1:16" ht="15" customHeight="1">
      <c r="A13" s="162" t="s">
        <v>201</v>
      </c>
      <c r="B13" s="147">
        <v>53268</v>
      </c>
      <c r="C13" s="147">
        <v>2996586</v>
      </c>
      <c r="D13" s="147">
        <v>43531</v>
      </c>
      <c r="E13" s="147">
        <v>4232</v>
      </c>
      <c r="F13" s="147">
        <v>95567</v>
      </c>
      <c r="G13" s="147">
        <v>10360</v>
      </c>
      <c r="H13" s="147">
        <v>31669</v>
      </c>
      <c r="I13" s="147">
        <v>38963</v>
      </c>
      <c r="J13" s="147">
        <v>119</v>
      </c>
      <c r="K13" s="147">
        <v>1917</v>
      </c>
      <c r="L13" s="147">
        <v>5844</v>
      </c>
      <c r="M13" s="147">
        <v>82</v>
      </c>
      <c r="N13" s="147">
        <v>57024</v>
      </c>
      <c r="O13" s="147">
        <v>3134633</v>
      </c>
      <c r="P13" s="147">
        <v>40540</v>
      </c>
    </row>
    <row r="14" spans="1:16" ht="15" customHeight="1">
      <c r="A14" s="162" t="s">
        <v>202</v>
      </c>
      <c r="B14" s="147">
        <v>67222</v>
      </c>
      <c r="C14" s="147">
        <v>4107801</v>
      </c>
      <c r="D14" s="147">
        <v>49584</v>
      </c>
      <c r="E14" s="147">
        <v>6563</v>
      </c>
      <c r="F14" s="147">
        <v>163960</v>
      </c>
      <c r="G14" s="147">
        <v>11480</v>
      </c>
      <c r="H14" s="147">
        <v>43710</v>
      </c>
      <c r="I14" s="147">
        <v>70091</v>
      </c>
      <c r="J14" s="147">
        <v>152</v>
      </c>
      <c r="K14" s="147">
        <v>3126</v>
      </c>
      <c r="L14" s="147">
        <v>12725</v>
      </c>
      <c r="M14" s="147">
        <v>95</v>
      </c>
      <c r="N14" s="147">
        <v>71715</v>
      </c>
      <c r="O14" s="147">
        <v>4356304</v>
      </c>
      <c r="P14" s="147">
        <v>48110</v>
      </c>
    </row>
    <row r="15" spans="1:16" ht="15" customHeight="1">
      <c r="A15" s="162" t="s">
        <v>203</v>
      </c>
      <c r="B15" s="147">
        <v>73621</v>
      </c>
      <c r="C15" s="147">
        <v>4902004</v>
      </c>
      <c r="D15" s="147">
        <v>53040</v>
      </c>
      <c r="E15" s="147">
        <v>8110</v>
      </c>
      <c r="F15" s="147">
        <v>223864</v>
      </c>
      <c r="G15" s="147">
        <v>11988</v>
      </c>
      <c r="H15" s="147">
        <v>51956</v>
      </c>
      <c r="I15" s="147">
        <v>93497</v>
      </c>
      <c r="J15" s="147">
        <v>187</v>
      </c>
      <c r="K15" s="147">
        <v>4176</v>
      </c>
      <c r="L15" s="147">
        <v>18044</v>
      </c>
      <c r="M15" s="147">
        <v>114</v>
      </c>
      <c r="N15" s="147">
        <v>79165</v>
      </c>
      <c r="O15" s="147">
        <v>5239842</v>
      </c>
      <c r="P15" s="147">
        <v>51944</v>
      </c>
    </row>
    <row r="16" spans="1:16" ht="15" customHeight="1">
      <c r="A16" s="162" t="s">
        <v>204</v>
      </c>
      <c r="B16" s="147">
        <v>74824</v>
      </c>
      <c r="C16" s="147">
        <v>5089274</v>
      </c>
      <c r="D16" s="147">
        <v>54295</v>
      </c>
      <c r="E16" s="147">
        <v>8787</v>
      </c>
      <c r="F16" s="147">
        <v>245758</v>
      </c>
      <c r="G16" s="147">
        <v>12672</v>
      </c>
      <c r="H16" s="147">
        <v>53852</v>
      </c>
      <c r="I16" s="147">
        <v>112402</v>
      </c>
      <c r="J16" s="147">
        <v>181</v>
      </c>
      <c r="K16" s="147">
        <v>5241</v>
      </c>
      <c r="L16" s="147">
        <v>24091</v>
      </c>
      <c r="M16" s="147">
        <v>87</v>
      </c>
      <c r="N16" s="147">
        <v>81193</v>
      </c>
      <c r="O16" s="147">
        <v>5468441</v>
      </c>
      <c r="P16" s="147">
        <v>53106</v>
      </c>
    </row>
    <row r="17" spans="1:16" ht="15" customHeight="1">
      <c r="A17" s="162" t="s">
        <v>205</v>
      </c>
      <c r="B17" s="147">
        <v>59213</v>
      </c>
      <c r="C17" s="147">
        <v>4055521</v>
      </c>
      <c r="D17" s="147">
        <v>55304</v>
      </c>
      <c r="E17" s="147">
        <v>6748</v>
      </c>
      <c r="F17" s="147">
        <v>181080</v>
      </c>
      <c r="G17" s="147">
        <v>10929</v>
      </c>
      <c r="H17" s="147">
        <v>43124</v>
      </c>
      <c r="I17" s="147">
        <v>101820</v>
      </c>
      <c r="J17" s="147">
        <v>162</v>
      </c>
      <c r="K17" s="147">
        <v>4762</v>
      </c>
      <c r="L17" s="147">
        <v>19420</v>
      </c>
      <c r="M17" s="147">
        <v>85</v>
      </c>
      <c r="N17" s="147">
        <v>64274</v>
      </c>
      <c r="O17" s="147">
        <v>4357335</v>
      </c>
      <c r="P17" s="147">
        <v>54029</v>
      </c>
    </row>
    <row r="18" spans="1:16" ht="15" customHeight="1">
      <c r="A18" s="162" t="s">
        <v>206</v>
      </c>
      <c r="B18" s="147">
        <v>72807</v>
      </c>
      <c r="C18" s="147">
        <v>5042282</v>
      </c>
      <c r="D18" s="147">
        <v>56295</v>
      </c>
      <c r="E18" s="147">
        <v>9195</v>
      </c>
      <c r="F18" s="147">
        <v>269011</v>
      </c>
      <c r="G18" s="147">
        <v>11756</v>
      </c>
      <c r="H18" s="147">
        <v>53827</v>
      </c>
      <c r="I18" s="147">
        <v>117032</v>
      </c>
      <c r="J18" s="147">
        <v>142</v>
      </c>
      <c r="K18" s="147">
        <v>6109</v>
      </c>
      <c r="L18" s="147">
        <v>27367</v>
      </c>
      <c r="M18" s="147">
        <v>96</v>
      </c>
      <c r="N18" s="147">
        <v>80098</v>
      </c>
      <c r="O18" s="147">
        <v>5455031</v>
      </c>
      <c r="P18" s="147">
        <v>54230</v>
      </c>
    </row>
    <row r="19" spans="1:16" ht="15" customHeight="1">
      <c r="A19" s="162" t="s">
        <v>207</v>
      </c>
      <c r="B19" s="147">
        <v>83879</v>
      </c>
      <c r="C19" s="147">
        <v>5592154</v>
      </c>
      <c r="D19" s="147">
        <v>54237</v>
      </c>
      <c r="E19" s="147">
        <v>11751</v>
      </c>
      <c r="F19" s="147">
        <v>296193</v>
      </c>
      <c r="G19" s="147">
        <v>12452</v>
      </c>
      <c r="H19" s="147">
        <v>60813</v>
      </c>
      <c r="I19" s="147">
        <v>130756</v>
      </c>
      <c r="J19" s="147">
        <v>115</v>
      </c>
      <c r="K19" s="147">
        <v>7133</v>
      </c>
      <c r="L19" s="147">
        <v>32727</v>
      </c>
      <c r="M19" s="147">
        <v>92</v>
      </c>
      <c r="N19" s="147">
        <v>93242</v>
      </c>
      <c r="O19" s="147">
        <v>6062276</v>
      </c>
      <c r="P19" s="147">
        <v>52013</v>
      </c>
    </row>
    <row r="20" spans="1:16" ht="15" customHeight="1">
      <c r="A20" s="162" t="s">
        <v>208</v>
      </c>
      <c r="B20" s="147">
        <v>77015</v>
      </c>
      <c r="C20" s="147">
        <v>5123569</v>
      </c>
      <c r="D20" s="147">
        <v>54965</v>
      </c>
      <c r="E20" s="147">
        <v>11149</v>
      </c>
      <c r="F20" s="147">
        <v>294016</v>
      </c>
      <c r="G20" s="147">
        <v>13140</v>
      </c>
      <c r="H20" s="147">
        <v>56374</v>
      </c>
      <c r="I20" s="147">
        <v>109265</v>
      </c>
      <c r="J20" s="147">
        <v>101</v>
      </c>
      <c r="K20" s="147">
        <v>6538</v>
      </c>
      <c r="L20" s="147">
        <v>30733</v>
      </c>
      <c r="M20" s="147">
        <v>106</v>
      </c>
      <c r="N20" s="147">
        <v>86194</v>
      </c>
      <c r="O20" s="147">
        <v>5556974</v>
      </c>
      <c r="P20" s="147">
        <v>52208</v>
      </c>
    </row>
    <row r="21" spans="1:16" ht="15" customHeight="1">
      <c r="A21" s="162" t="s">
        <v>209</v>
      </c>
      <c r="B21" s="147">
        <v>66807</v>
      </c>
      <c r="C21" s="147">
        <v>4464783</v>
      </c>
      <c r="D21" s="147">
        <v>55910</v>
      </c>
      <c r="E21" s="147">
        <v>10194</v>
      </c>
      <c r="F21" s="147">
        <v>256489</v>
      </c>
      <c r="G21" s="147">
        <v>13338</v>
      </c>
      <c r="H21" s="147">
        <v>50164</v>
      </c>
      <c r="I21" s="147">
        <v>115651</v>
      </c>
      <c r="J21" s="147">
        <v>100</v>
      </c>
      <c r="K21" s="147">
        <v>5907</v>
      </c>
      <c r="L21" s="147">
        <v>34802</v>
      </c>
      <c r="M21" s="147">
        <v>111</v>
      </c>
      <c r="N21" s="147">
        <v>75775</v>
      </c>
      <c r="O21" s="147">
        <v>4870241</v>
      </c>
      <c r="P21" s="147">
        <v>52420</v>
      </c>
    </row>
    <row r="22" spans="1:16" ht="15" customHeight="1">
      <c r="A22" s="162" t="s">
        <v>210</v>
      </c>
      <c r="B22" s="147">
        <v>58225</v>
      </c>
      <c r="C22" s="147">
        <v>4099140</v>
      </c>
      <c r="D22" s="147">
        <v>59357</v>
      </c>
      <c r="E22" s="147">
        <v>8564</v>
      </c>
      <c r="F22" s="147">
        <v>221937</v>
      </c>
      <c r="G22" s="147">
        <v>12522</v>
      </c>
      <c r="H22" s="147">
        <v>44989</v>
      </c>
      <c r="I22" s="147">
        <v>101812</v>
      </c>
      <c r="J22" s="147">
        <v>98</v>
      </c>
      <c r="K22" s="147">
        <v>5303</v>
      </c>
      <c r="L22" s="147">
        <v>26679</v>
      </c>
      <c r="M22" s="147">
        <v>127</v>
      </c>
      <c r="N22" s="147">
        <v>66302</v>
      </c>
      <c r="O22" s="147">
        <v>4453281</v>
      </c>
      <c r="P22" s="147">
        <v>54858</v>
      </c>
    </row>
    <row r="23" spans="1:16" ht="15" customHeight="1">
      <c r="A23" s="162" t="s">
        <v>211</v>
      </c>
      <c r="B23" s="147">
        <v>47812</v>
      </c>
      <c r="C23" s="147">
        <v>3507869</v>
      </c>
      <c r="D23" s="147">
        <v>61154</v>
      </c>
      <c r="E23" s="147">
        <v>7006</v>
      </c>
      <c r="F23" s="147">
        <v>185860</v>
      </c>
      <c r="G23" s="147">
        <v>12340</v>
      </c>
      <c r="H23" s="147">
        <v>38057</v>
      </c>
      <c r="I23" s="147">
        <v>113671</v>
      </c>
      <c r="J23" s="147">
        <v>112</v>
      </c>
      <c r="K23" s="147">
        <v>4984</v>
      </c>
      <c r="L23" s="147">
        <v>28731</v>
      </c>
      <c r="M23" s="147">
        <v>154</v>
      </c>
      <c r="N23" s="147">
        <v>54980</v>
      </c>
      <c r="O23" s="147">
        <v>3835670</v>
      </c>
      <c r="P23" s="147">
        <v>56103</v>
      </c>
    </row>
    <row r="24" spans="1:16" ht="15" customHeight="1">
      <c r="A24" s="162" t="s">
        <v>212</v>
      </c>
      <c r="B24" s="147">
        <v>41590</v>
      </c>
      <c r="C24" s="147">
        <v>3045827</v>
      </c>
      <c r="D24" s="147">
        <v>61050</v>
      </c>
      <c r="E24" s="147">
        <v>6002</v>
      </c>
      <c r="F24" s="147">
        <v>180061</v>
      </c>
      <c r="G24" s="147">
        <v>12051</v>
      </c>
      <c r="H24" s="147">
        <v>33486</v>
      </c>
      <c r="I24" s="147">
        <v>113317</v>
      </c>
      <c r="J24" s="147">
        <v>114</v>
      </c>
      <c r="K24" s="147">
        <v>4471</v>
      </c>
      <c r="L24" s="147">
        <v>52368</v>
      </c>
      <c r="M24" s="147">
        <v>161</v>
      </c>
      <c r="N24" s="147">
        <v>47939</v>
      </c>
      <c r="O24" s="147">
        <v>3382831</v>
      </c>
      <c r="P24" s="147">
        <v>56244</v>
      </c>
    </row>
    <row r="25" spans="1:16" ht="15" customHeight="1">
      <c r="A25" s="162" t="s">
        <v>213</v>
      </c>
      <c r="B25" s="147">
        <v>33480</v>
      </c>
      <c r="C25" s="147">
        <v>2491636</v>
      </c>
      <c r="D25" s="147">
        <v>62937</v>
      </c>
      <c r="E25" s="147">
        <v>4860</v>
      </c>
      <c r="F25" s="147">
        <v>140414</v>
      </c>
      <c r="G25" s="147">
        <v>11275</v>
      </c>
      <c r="H25" s="147">
        <v>27647</v>
      </c>
      <c r="I25" s="147">
        <v>112950</v>
      </c>
      <c r="J25" s="147">
        <v>139</v>
      </c>
      <c r="K25" s="147">
        <v>3844</v>
      </c>
      <c r="L25" s="147">
        <v>24988</v>
      </c>
      <c r="M25" s="147">
        <v>159</v>
      </c>
      <c r="N25" s="147">
        <v>38777</v>
      </c>
      <c r="O25" s="147">
        <v>2766731</v>
      </c>
      <c r="P25" s="147">
        <v>58138</v>
      </c>
    </row>
    <row r="26" spans="1:16" ht="15" customHeight="1">
      <c r="A26" s="162" t="s">
        <v>214</v>
      </c>
      <c r="B26" s="147">
        <v>28413</v>
      </c>
      <c r="C26" s="147">
        <v>2111176</v>
      </c>
      <c r="D26" s="147">
        <v>62478</v>
      </c>
      <c r="E26" s="147">
        <v>4161</v>
      </c>
      <c r="F26" s="147">
        <v>131090</v>
      </c>
      <c r="G26" s="147">
        <v>11333</v>
      </c>
      <c r="H26" s="147">
        <v>23928</v>
      </c>
      <c r="I26" s="147">
        <v>108521</v>
      </c>
      <c r="J26" s="147">
        <v>163</v>
      </c>
      <c r="K26" s="147">
        <v>3495</v>
      </c>
      <c r="L26" s="147">
        <v>40989</v>
      </c>
      <c r="M26" s="147">
        <v>183</v>
      </c>
      <c r="N26" s="147">
        <v>33232</v>
      </c>
      <c r="O26" s="147">
        <v>2395371</v>
      </c>
      <c r="P26" s="147">
        <v>56988</v>
      </c>
    </row>
    <row r="27" spans="1:16" ht="15" customHeight="1">
      <c r="A27" s="162" t="s">
        <v>226</v>
      </c>
      <c r="B27" s="147">
        <v>35647</v>
      </c>
      <c r="C27" s="147">
        <v>2644608</v>
      </c>
      <c r="D27" s="147">
        <v>60994</v>
      </c>
      <c r="E27" s="147">
        <v>5268</v>
      </c>
      <c r="F27" s="147">
        <v>156152</v>
      </c>
      <c r="G27" s="147">
        <v>12002</v>
      </c>
      <c r="H27" s="147">
        <v>29597</v>
      </c>
      <c r="I27" s="147">
        <v>151184</v>
      </c>
      <c r="J27" s="147">
        <v>179</v>
      </c>
      <c r="K27" s="147">
        <v>4635</v>
      </c>
      <c r="L27" s="147">
        <v>31581</v>
      </c>
      <c r="M27" s="147">
        <v>187</v>
      </c>
      <c r="N27" s="147">
        <v>41796</v>
      </c>
      <c r="O27" s="147">
        <v>2986591</v>
      </c>
      <c r="P27" s="147">
        <v>55792</v>
      </c>
    </row>
    <row r="28" spans="1:16" ht="15" customHeight="1">
      <c r="A28" s="163" t="s">
        <v>215</v>
      </c>
      <c r="B28" s="168">
        <v>943429</v>
      </c>
      <c r="C28" s="168">
        <v>63481674</v>
      </c>
      <c r="D28" s="168">
        <v>54617</v>
      </c>
      <c r="E28" s="168">
        <v>117328</v>
      </c>
      <c r="F28" s="168">
        <v>3185746</v>
      </c>
      <c r="G28" s="168">
        <v>12171</v>
      </c>
      <c r="H28" s="169">
        <v>682532</v>
      </c>
      <c r="I28" s="169">
        <v>1642036</v>
      </c>
      <c r="J28" s="169">
        <v>134</v>
      </c>
      <c r="K28" s="169">
        <v>73956</v>
      </c>
      <c r="L28" s="169">
        <v>413169</v>
      </c>
      <c r="M28" s="169">
        <v>114</v>
      </c>
      <c r="N28" s="169">
        <v>1044784</v>
      </c>
      <c r="O28" s="169">
        <v>68721929</v>
      </c>
      <c r="P28" s="169">
        <v>52347</v>
      </c>
    </row>
    <row r="29" spans="1:16" s="7" customFormat="1" ht="15" customHeight="1">
      <c r="A29" s="162" t="s">
        <v>2</v>
      </c>
      <c r="B29" s="147"/>
      <c r="C29" s="147"/>
      <c r="D29" s="147"/>
      <c r="E29" s="147"/>
      <c r="F29" s="147"/>
      <c r="G29" s="147"/>
      <c r="H29" s="147"/>
      <c r="I29" s="147"/>
      <c r="J29" s="147"/>
      <c r="K29" s="147"/>
      <c r="L29" s="147"/>
      <c r="M29" s="147"/>
      <c r="N29" s="147"/>
      <c r="O29" s="147"/>
      <c r="P29" s="147"/>
    </row>
    <row r="30" spans="1:16" ht="15" customHeight="1">
      <c r="A30" s="162" t="s">
        <v>225</v>
      </c>
      <c r="B30" s="147">
        <v>15598</v>
      </c>
      <c r="C30" s="147">
        <v>481030</v>
      </c>
      <c r="D30" s="147">
        <v>18727</v>
      </c>
      <c r="E30" s="147">
        <v>1388</v>
      </c>
      <c r="F30" s="147">
        <v>24416</v>
      </c>
      <c r="G30" s="147">
        <v>11937</v>
      </c>
      <c r="H30" s="147">
        <v>7292</v>
      </c>
      <c r="I30" s="147">
        <v>18130</v>
      </c>
      <c r="J30" s="147">
        <v>81</v>
      </c>
      <c r="K30" s="147">
        <v>555</v>
      </c>
      <c r="L30" s="147">
        <v>3680</v>
      </c>
      <c r="M30" s="147">
        <v>155</v>
      </c>
      <c r="N30" s="147">
        <v>17100</v>
      </c>
      <c r="O30" s="147">
        <v>527102</v>
      </c>
      <c r="P30" s="147">
        <v>18858</v>
      </c>
    </row>
    <row r="31" spans="1:16" ht="15" customHeight="1">
      <c r="A31" s="162" t="s">
        <v>201</v>
      </c>
      <c r="B31" s="147">
        <v>17171</v>
      </c>
      <c r="C31" s="147">
        <v>395028</v>
      </c>
      <c r="D31" s="147">
        <v>14510</v>
      </c>
      <c r="E31" s="147">
        <v>1771</v>
      </c>
      <c r="F31" s="147">
        <v>27080</v>
      </c>
      <c r="G31" s="147">
        <v>8939</v>
      </c>
      <c r="H31" s="147">
        <v>8329</v>
      </c>
      <c r="I31" s="147">
        <v>26164</v>
      </c>
      <c r="J31" s="147">
        <v>73</v>
      </c>
      <c r="K31" s="147">
        <v>602</v>
      </c>
      <c r="L31" s="147">
        <v>6892</v>
      </c>
      <c r="M31" s="147">
        <v>2733</v>
      </c>
      <c r="N31" s="147">
        <v>19639</v>
      </c>
      <c r="O31" s="147">
        <v>455438</v>
      </c>
      <c r="P31" s="147">
        <v>14648</v>
      </c>
    </row>
    <row r="32" spans="1:16" ht="15" customHeight="1">
      <c r="A32" s="162" t="s">
        <v>202</v>
      </c>
      <c r="B32" s="147">
        <v>28424</v>
      </c>
      <c r="C32" s="147">
        <v>954185</v>
      </c>
      <c r="D32" s="147">
        <v>26130</v>
      </c>
      <c r="E32" s="147">
        <v>3736</v>
      </c>
      <c r="F32" s="147">
        <v>61555</v>
      </c>
      <c r="G32" s="147">
        <v>11781</v>
      </c>
      <c r="H32" s="147">
        <v>15654</v>
      </c>
      <c r="I32" s="147">
        <v>41654</v>
      </c>
      <c r="J32" s="147">
        <v>104</v>
      </c>
      <c r="K32" s="147">
        <v>1215</v>
      </c>
      <c r="L32" s="147">
        <v>17879</v>
      </c>
      <c r="M32" s="147">
        <v>1814</v>
      </c>
      <c r="N32" s="147">
        <v>32236</v>
      </c>
      <c r="O32" s="147">
        <v>1073232</v>
      </c>
      <c r="P32" s="147">
        <v>25395</v>
      </c>
    </row>
    <row r="33" spans="1:16" ht="15" customHeight="1">
      <c r="A33" s="162" t="s">
        <v>203</v>
      </c>
      <c r="B33" s="147">
        <v>31632</v>
      </c>
      <c r="C33" s="147">
        <v>1208389</v>
      </c>
      <c r="D33" s="147">
        <v>32710</v>
      </c>
      <c r="E33" s="147">
        <v>4314</v>
      </c>
      <c r="F33" s="147">
        <v>75522</v>
      </c>
      <c r="G33" s="147">
        <v>12819</v>
      </c>
      <c r="H33" s="147">
        <v>19161</v>
      </c>
      <c r="I33" s="147">
        <v>54494</v>
      </c>
      <c r="J33" s="147">
        <v>129</v>
      </c>
      <c r="K33" s="147">
        <v>1571</v>
      </c>
      <c r="L33" s="147">
        <v>20508</v>
      </c>
      <c r="M33" s="147">
        <v>1531</v>
      </c>
      <c r="N33" s="147">
        <v>36004</v>
      </c>
      <c r="O33" s="147">
        <v>1359953</v>
      </c>
      <c r="P33" s="147">
        <v>31332</v>
      </c>
    </row>
    <row r="34" spans="1:16" ht="15" customHeight="1">
      <c r="A34" s="162" t="s">
        <v>204</v>
      </c>
      <c r="B34" s="147">
        <v>32011</v>
      </c>
      <c r="C34" s="147">
        <v>1336879</v>
      </c>
      <c r="D34" s="147">
        <v>35830</v>
      </c>
      <c r="E34" s="147">
        <v>4764</v>
      </c>
      <c r="F34" s="147">
        <v>90748</v>
      </c>
      <c r="G34" s="147">
        <v>13510</v>
      </c>
      <c r="H34" s="147">
        <v>20493</v>
      </c>
      <c r="I34" s="147">
        <v>53552</v>
      </c>
      <c r="J34" s="147">
        <v>133</v>
      </c>
      <c r="K34" s="147">
        <v>2039</v>
      </c>
      <c r="L34" s="147">
        <v>29929</v>
      </c>
      <c r="M34" s="147">
        <v>629</v>
      </c>
      <c r="N34" s="147">
        <v>36923</v>
      </c>
      <c r="O34" s="147">
        <v>1507918</v>
      </c>
      <c r="P34" s="147">
        <v>33965</v>
      </c>
    </row>
    <row r="35" spans="1:16" ht="15" customHeight="1">
      <c r="A35" s="162" t="s">
        <v>205</v>
      </c>
      <c r="B35" s="147">
        <v>30287</v>
      </c>
      <c r="C35" s="147">
        <v>1328183</v>
      </c>
      <c r="D35" s="147">
        <v>37817</v>
      </c>
      <c r="E35" s="147">
        <v>4887</v>
      </c>
      <c r="F35" s="147">
        <v>89364</v>
      </c>
      <c r="G35" s="147">
        <v>13877</v>
      </c>
      <c r="H35" s="147">
        <v>20331</v>
      </c>
      <c r="I35" s="147">
        <v>59151</v>
      </c>
      <c r="J35" s="147">
        <v>140</v>
      </c>
      <c r="K35" s="147">
        <v>2441</v>
      </c>
      <c r="L35" s="147">
        <v>25452</v>
      </c>
      <c r="M35" s="147">
        <v>472</v>
      </c>
      <c r="N35" s="147">
        <v>35540</v>
      </c>
      <c r="O35" s="147">
        <v>1502448</v>
      </c>
      <c r="P35" s="147">
        <v>35325</v>
      </c>
    </row>
    <row r="36" spans="1:16" ht="15" customHeight="1">
      <c r="A36" s="162" t="s">
        <v>206</v>
      </c>
      <c r="B36" s="147">
        <v>31482</v>
      </c>
      <c r="C36" s="147">
        <v>1424901</v>
      </c>
      <c r="D36" s="147">
        <v>39091</v>
      </c>
      <c r="E36" s="147">
        <v>5235</v>
      </c>
      <c r="F36" s="147">
        <v>99025</v>
      </c>
      <c r="G36" s="147">
        <v>14000</v>
      </c>
      <c r="H36" s="147">
        <v>21149</v>
      </c>
      <c r="I36" s="147">
        <v>67090</v>
      </c>
      <c r="J36" s="147">
        <v>131</v>
      </c>
      <c r="K36" s="147">
        <v>2627</v>
      </c>
      <c r="L36" s="147">
        <v>24776</v>
      </c>
      <c r="M36" s="147">
        <v>307</v>
      </c>
      <c r="N36" s="147">
        <v>37003</v>
      </c>
      <c r="O36" s="147">
        <v>1615300</v>
      </c>
      <c r="P36" s="147">
        <v>36581</v>
      </c>
    </row>
    <row r="37" spans="1:16" ht="15" customHeight="1">
      <c r="A37" s="162" t="s">
        <v>207</v>
      </c>
      <c r="B37" s="147">
        <v>30519</v>
      </c>
      <c r="C37" s="147">
        <v>1439439</v>
      </c>
      <c r="D37" s="147">
        <v>40239</v>
      </c>
      <c r="E37" s="147">
        <v>5337</v>
      </c>
      <c r="F37" s="147">
        <v>107077</v>
      </c>
      <c r="G37" s="147">
        <v>14577</v>
      </c>
      <c r="H37" s="147">
        <v>20945</v>
      </c>
      <c r="I37" s="147">
        <v>64759</v>
      </c>
      <c r="J37" s="147">
        <v>117</v>
      </c>
      <c r="K37" s="147">
        <v>2813</v>
      </c>
      <c r="L37" s="147">
        <v>28012</v>
      </c>
      <c r="M37" s="147">
        <v>367</v>
      </c>
      <c r="N37" s="147">
        <v>36294</v>
      </c>
      <c r="O37" s="147">
        <v>1640569</v>
      </c>
      <c r="P37" s="147">
        <v>37400</v>
      </c>
    </row>
    <row r="38" spans="1:16" ht="15" customHeight="1">
      <c r="A38" s="162" t="s">
        <v>208</v>
      </c>
      <c r="B38" s="147">
        <v>27589</v>
      </c>
      <c r="C38" s="147">
        <v>1349059</v>
      </c>
      <c r="D38" s="147">
        <v>41669</v>
      </c>
      <c r="E38" s="147">
        <v>4811</v>
      </c>
      <c r="F38" s="147">
        <v>98571</v>
      </c>
      <c r="G38" s="147">
        <v>14627</v>
      </c>
      <c r="H38" s="147">
        <v>19223</v>
      </c>
      <c r="I38" s="147">
        <v>60436</v>
      </c>
      <c r="J38" s="147">
        <v>116</v>
      </c>
      <c r="K38" s="147">
        <v>2716</v>
      </c>
      <c r="L38" s="147">
        <v>27951</v>
      </c>
      <c r="M38" s="147">
        <v>397</v>
      </c>
      <c r="N38" s="147">
        <v>33044</v>
      </c>
      <c r="O38" s="147">
        <v>1536571</v>
      </c>
      <c r="P38" s="147">
        <v>38430</v>
      </c>
    </row>
    <row r="39" spans="1:16" ht="15" customHeight="1">
      <c r="A39" s="162" t="s">
        <v>209</v>
      </c>
      <c r="B39" s="147">
        <v>25384</v>
      </c>
      <c r="C39" s="147">
        <v>1309134</v>
      </c>
      <c r="D39" s="147">
        <v>42994</v>
      </c>
      <c r="E39" s="147">
        <v>4679</v>
      </c>
      <c r="F39" s="147">
        <v>97379</v>
      </c>
      <c r="G39" s="147">
        <v>14918</v>
      </c>
      <c r="H39" s="147">
        <v>17944</v>
      </c>
      <c r="I39" s="147">
        <v>68051</v>
      </c>
      <c r="J39" s="147">
        <v>123</v>
      </c>
      <c r="K39" s="147">
        <v>2604</v>
      </c>
      <c r="L39" s="147">
        <v>24709</v>
      </c>
      <c r="M39" s="147">
        <v>357</v>
      </c>
      <c r="N39" s="147">
        <v>30570</v>
      </c>
      <c r="O39" s="147">
        <v>1502291</v>
      </c>
      <c r="P39" s="147">
        <v>39552</v>
      </c>
    </row>
    <row r="40" spans="1:16" ht="15" customHeight="1">
      <c r="A40" s="162" t="s">
        <v>210</v>
      </c>
      <c r="B40" s="147">
        <v>22969</v>
      </c>
      <c r="C40" s="147">
        <v>1231008</v>
      </c>
      <c r="D40" s="147">
        <v>44140</v>
      </c>
      <c r="E40" s="147">
        <v>4443</v>
      </c>
      <c r="F40" s="147">
        <v>96004</v>
      </c>
      <c r="G40" s="147">
        <v>15000</v>
      </c>
      <c r="H40" s="147">
        <v>16795</v>
      </c>
      <c r="I40" s="147">
        <v>69176</v>
      </c>
      <c r="J40" s="147">
        <v>129</v>
      </c>
      <c r="K40" s="147">
        <v>2705</v>
      </c>
      <c r="L40" s="147">
        <v>29945</v>
      </c>
      <c r="M40" s="147">
        <v>415</v>
      </c>
      <c r="N40" s="147">
        <v>28164</v>
      </c>
      <c r="O40" s="147">
        <v>1424272</v>
      </c>
      <c r="P40" s="147">
        <v>40083</v>
      </c>
    </row>
    <row r="41" spans="1:16" ht="15" customHeight="1">
      <c r="A41" s="162" t="s">
        <v>211</v>
      </c>
      <c r="B41" s="147">
        <v>21138</v>
      </c>
      <c r="C41" s="147">
        <v>1177351</v>
      </c>
      <c r="D41" s="147">
        <v>45417</v>
      </c>
      <c r="E41" s="147">
        <v>4094</v>
      </c>
      <c r="F41" s="147">
        <v>95828</v>
      </c>
      <c r="G41" s="147">
        <v>15044</v>
      </c>
      <c r="H41" s="147">
        <v>15799</v>
      </c>
      <c r="I41" s="147">
        <v>72140</v>
      </c>
      <c r="J41" s="147">
        <v>147</v>
      </c>
      <c r="K41" s="147">
        <v>2706</v>
      </c>
      <c r="L41" s="147">
        <v>28962</v>
      </c>
      <c r="M41" s="147">
        <v>533</v>
      </c>
      <c r="N41" s="147">
        <v>26169</v>
      </c>
      <c r="O41" s="147">
        <v>1375228</v>
      </c>
      <c r="P41" s="147">
        <v>40923</v>
      </c>
    </row>
    <row r="42" spans="1:16" ht="15" customHeight="1">
      <c r="A42" s="162" t="s">
        <v>212</v>
      </c>
      <c r="B42" s="147">
        <v>19371</v>
      </c>
      <c r="C42" s="147">
        <v>1116926</v>
      </c>
      <c r="D42" s="147">
        <v>46467</v>
      </c>
      <c r="E42" s="147">
        <v>3681</v>
      </c>
      <c r="F42" s="147">
        <v>85192</v>
      </c>
      <c r="G42" s="147">
        <v>15611</v>
      </c>
      <c r="H42" s="147">
        <v>14331</v>
      </c>
      <c r="I42" s="147">
        <v>70427</v>
      </c>
      <c r="J42" s="147">
        <v>151</v>
      </c>
      <c r="K42" s="147">
        <v>2336</v>
      </c>
      <c r="L42" s="147">
        <v>25270</v>
      </c>
      <c r="M42" s="147">
        <v>329</v>
      </c>
      <c r="N42" s="147">
        <v>23802</v>
      </c>
      <c r="O42" s="147">
        <v>1297801</v>
      </c>
      <c r="P42" s="147">
        <v>41933</v>
      </c>
    </row>
    <row r="43" spans="1:16" ht="15" customHeight="1">
      <c r="A43" s="162" t="s">
        <v>213</v>
      </c>
      <c r="B43" s="147">
        <v>18836</v>
      </c>
      <c r="C43" s="147">
        <v>1086577</v>
      </c>
      <c r="D43" s="147">
        <v>46440</v>
      </c>
      <c r="E43" s="147">
        <v>3793</v>
      </c>
      <c r="F43" s="147">
        <v>97797</v>
      </c>
      <c r="G43" s="147">
        <v>16488</v>
      </c>
      <c r="H43" s="147">
        <v>13891</v>
      </c>
      <c r="I43" s="147">
        <v>77565</v>
      </c>
      <c r="J43" s="147">
        <v>167</v>
      </c>
      <c r="K43" s="147">
        <v>2239</v>
      </c>
      <c r="L43" s="147">
        <v>18184</v>
      </c>
      <c r="M43" s="147">
        <v>252</v>
      </c>
      <c r="N43" s="147">
        <v>23023</v>
      </c>
      <c r="O43" s="147">
        <v>1281761</v>
      </c>
      <c r="P43" s="147">
        <v>42566</v>
      </c>
    </row>
    <row r="44" spans="1:16" ht="15" customHeight="1">
      <c r="A44" s="162" t="s">
        <v>214</v>
      </c>
      <c r="B44" s="147">
        <v>16385</v>
      </c>
      <c r="C44" s="147">
        <v>946773</v>
      </c>
      <c r="D44" s="147">
        <v>46231</v>
      </c>
      <c r="E44" s="147">
        <v>3308</v>
      </c>
      <c r="F44" s="147">
        <v>88630</v>
      </c>
      <c r="G44" s="147">
        <v>15088</v>
      </c>
      <c r="H44" s="147">
        <v>12286</v>
      </c>
      <c r="I44" s="147">
        <v>72645</v>
      </c>
      <c r="J44" s="147">
        <v>170</v>
      </c>
      <c r="K44" s="147">
        <v>2083</v>
      </c>
      <c r="L44" s="147">
        <v>17842</v>
      </c>
      <c r="M44" s="147">
        <v>276</v>
      </c>
      <c r="N44" s="147">
        <v>20082</v>
      </c>
      <c r="O44" s="147">
        <v>1124957</v>
      </c>
      <c r="P44" s="147">
        <v>42751</v>
      </c>
    </row>
    <row r="45" spans="1:16" ht="15" customHeight="1">
      <c r="A45" s="162" t="s">
        <v>226</v>
      </c>
      <c r="B45" s="147">
        <v>20613</v>
      </c>
      <c r="C45" s="147">
        <v>1204671</v>
      </c>
      <c r="D45" s="147">
        <v>48044</v>
      </c>
      <c r="E45" s="147">
        <v>4128</v>
      </c>
      <c r="F45" s="147">
        <v>106635</v>
      </c>
      <c r="G45" s="147">
        <v>16500</v>
      </c>
      <c r="H45" s="147">
        <v>15447</v>
      </c>
      <c r="I45" s="147">
        <v>88320</v>
      </c>
      <c r="J45" s="147">
        <v>179</v>
      </c>
      <c r="K45" s="147">
        <v>2651</v>
      </c>
      <c r="L45" s="147">
        <v>23720</v>
      </c>
      <c r="M45" s="147">
        <v>226</v>
      </c>
      <c r="N45" s="147">
        <v>25374</v>
      </c>
      <c r="O45" s="147">
        <v>1423201</v>
      </c>
      <c r="P45" s="147">
        <v>43869</v>
      </c>
    </row>
    <row r="46" spans="1:16" ht="15" customHeight="1">
      <c r="A46" s="163" t="s">
        <v>215</v>
      </c>
      <c r="B46" s="148">
        <v>389421</v>
      </c>
      <c r="C46" s="148">
        <v>17987483</v>
      </c>
      <c r="D46" s="148">
        <v>37543</v>
      </c>
      <c r="E46" s="148">
        <v>64378</v>
      </c>
      <c r="F46" s="148">
        <v>1342059</v>
      </c>
      <c r="G46" s="148">
        <v>14162</v>
      </c>
      <c r="H46" s="148">
        <v>259077</v>
      </c>
      <c r="I46" s="148">
        <v>965103</v>
      </c>
      <c r="J46" s="148">
        <v>127</v>
      </c>
      <c r="K46" s="148">
        <v>33897</v>
      </c>
      <c r="L46" s="148">
        <v>350705</v>
      </c>
      <c r="M46" s="148">
        <v>403</v>
      </c>
      <c r="N46" s="148">
        <v>460958</v>
      </c>
      <c r="O46" s="148">
        <v>20642594</v>
      </c>
      <c r="P46" s="148">
        <v>35046</v>
      </c>
    </row>
    <row r="47" spans="1:16" ht="15" customHeight="1">
      <c r="A47" s="162" t="s">
        <v>3</v>
      </c>
      <c r="B47" s="147"/>
      <c r="C47" s="147"/>
      <c r="D47" s="147"/>
      <c r="E47" s="147"/>
      <c r="F47" s="147"/>
      <c r="G47" s="147"/>
      <c r="H47" s="147"/>
      <c r="I47" s="147"/>
      <c r="J47" s="147"/>
      <c r="K47" s="147"/>
      <c r="L47" s="147"/>
      <c r="M47" s="147"/>
      <c r="N47" s="147"/>
      <c r="O47" s="147"/>
      <c r="P47" s="147"/>
    </row>
    <row r="48" spans="1:16" s="7" customFormat="1" ht="15" customHeight="1">
      <c r="A48" s="162" t="s">
        <v>225</v>
      </c>
      <c r="B48" s="147">
        <v>374</v>
      </c>
      <c r="C48" s="147">
        <v>13793</v>
      </c>
      <c r="D48" s="147">
        <v>29200</v>
      </c>
      <c r="E48" s="147">
        <v>93</v>
      </c>
      <c r="F48" s="147">
        <v>2097</v>
      </c>
      <c r="G48" s="147">
        <v>19464</v>
      </c>
      <c r="H48" s="147">
        <v>188</v>
      </c>
      <c r="I48" s="147">
        <v>544</v>
      </c>
      <c r="J48" s="147">
        <v>140</v>
      </c>
      <c r="K48" s="147">
        <v>19</v>
      </c>
      <c r="L48" s="147">
        <v>127</v>
      </c>
      <c r="M48" s="147">
        <v>239</v>
      </c>
      <c r="N48" s="147">
        <v>458</v>
      </c>
      <c r="O48" s="147">
        <v>16449</v>
      </c>
      <c r="P48" s="147">
        <v>28120</v>
      </c>
    </row>
    <row r="49" spans="1:16" ht="15" customHeight="1">
      <c r="A49" s="162" t="s">
        <v>201</v>
      </c>
      <c r="B49" s="147">
        <v>533</v>
      </c>
      <c r="C49" s="147">
        <v>7819</v>
      </c>
      <c r="D49" s="147">
        <v>7917</v>
      </c>
      <c r="E49" s="147">
        <v>110</v>
      </c>
      <c r="F49" s="147">
        <v>1976</v>
      </c>
      <c r="G49" s="147">
        <v>9489</v>
      </c>
      <c r="H49" s="147">
        <v>121</v>
      </c>
      <c r="I49" s="147">
        <v>194</v>
      </c>
      <c r="J49" s="147">
        <v>16</v>
      </c>
      <c r="K49" s="174"/>
      <c r="L49" s="174"/>
      <c r="M49" s="174"/>
      <c r="N49" s="147">
        <v>639</v>
      </c>
      <c r="O49" s="147">
        <v>9770</v>
      </c>
      <c r="P49" s="147">
        <v>8301</v>
      </c>
    </row>
    <row r="50" spans="1:16" ht="15" customHeight="1">
      <c r="A50" s="162" t="s">
        <v>202</v>
      </c>
      <c r="B50" s="147">
        <v>2027</v>
      </c>
      <c r="C50" s="147">
        <v>36929</v>
      </c>
      <c r="D50" s="147">
        <v>12767</v>
      </c>
      <c r="E50" s="147">
        <v>525</v>
      </c>
      <c r="F50" s="147">
        <v>7819</v>
      </c>
      <c r="G50" s="147">
        <v>11743</v>
      </c>
      <c r="H50" s="147">
        <v>469</v>
      </c>
      <c r="I50" s="147">
        <v>412</v>
      </c>
      <c r="J50" s="147">
        <v>29</v>
      </c>
      <c r="K50" s="147">
        <v>21</v>
      </c>
      <c r="L50" s="147">
        <v>133</v>
      </c>
      <c r="M50" s="147">
        <v>427</v>
      </c>
      <c r="N50" s="147">
        <v>2482</v>
      </c>
      <c r="O50" s="147">
        <v>45374</v>
      </c>
      <c r="P50" s="147">
        <v>13612</v>
      </c>
    </row>
    <row r="51" spans="1:16" ht="15" customHeight="1">
      <c r="A51" s="162" t="s">
        <v>203</v>
      </c>
      <c r="B51" s="147">
        <v>4088</v>
      </c>
      <c r="C51" s="147">
        <v>108000</v>
      </c>
      <c r="D51" s="147">
        <v>23154</v>
      </c>
      <c r="E51" s="147">
        <v>1210</v>
      </c>
      <c r="F51" s="147">
        <v>21019</v>
      </c>
      <c r="G51" s="147">
        <v>15685</v>
      </c>
      <c r="H51" s="147">
        <v>1276</v>
      </c>
      <c r="I51" s="147">
        <v>795</v>
      </c>
      <c r="J51" s="147">
        <v>45</v>
      </c>
      <c r="K51" s="147">
        <v>78</v>
      </c>
      <c r="L51" s="147">
        <v>163</v>
      </c>
      <c r="M51" s="147">
        <v>64</v>
      </c>
      <c r="N51" s="147">
        <v>4959</v>
      </c>
      <c r="O51" s="147">
        <v>130010</v>
      </c>
      <c r="P51" s="147">
        <v>22820</v>
      </c>
    </row>
    <row r="52" spans="1:16" ht="15" customHeight="1">
      <c r="A52" s="162" t="s">
        <v>204</v>
      </c>
      <c r="B52" s="147">
        <v>5830</v>
      </c>
      <c r="C52" s="147">
        <v>172998</v>
      </c>
      <c r="D52" s="147">
        <v>28001</v>
      </c>
      <c r="E52" s="147">
        <v>2048</v>
      </c>
      <c r="F52" s="147">
        <v>39197</v>
      </c>
      <c r="G52" s="147">
        <v>16911</v>
      </c>
      <c r="H52" s="147">
        <v>2059</v>
      </c>
      <c r="I52" s="147">
        <v>748</v>
      </c>
      <c r="J52" s="147">
        <v>54</v>
      </c>
      <c r="K52" s="147">
        <v>247</v>
      </c>
      <c r="L52" s="147">
        <v>404</v>
      </c>
      <c r="M52" s="147">
        <v>43</v>
      </c>
      <c r="N52" s="147">
        <v>7320</v>
      </c>
      <c r="O52" s="147">
        <v>213287</v>
      </c>
      <c r="P52" s="147">
        <v>26622</v>
      </c>
    </row>
    <row r="53" spans="1:16" ht="15" customHeight="1">
      <c r="A53" s="162" t="s">
        <v>205</v>
      </c>
      <c r="B53" s="147">
        <v>4439</v>
      </c>
      <c r="C53" s="147">
        <v>136308</v>
      </c>
      <c r="D53" s="147">
        <v>27669</v>
      </c>
      <c r="E53" s="147">
        <v>1471</v>
      </c>
      <c r="F53" s="147">
        <v>29513</v>
      </c>
      <c r="G53" s="147">
        <v>16976</v>
      </c>
      <c r="H53" s="147">
        <v>1897</v>
      </c>
      <c r="I53" s="147">
        <v>1124</v>
      </c>
      <c r="J53" s="147">
        <v>75</v>
      </c>
      <c r="K53" s="147">
        <v>214</v>
      </c>
      <c r="L53" s="147">
        <v>186</v>
      </c>
      <c r="M53" s="147">
        <v>39</v>
      </c>
      <c r="N53" s="147">
        <v>5540</v>
      </c>
      <c r="O53" s="147">
        <v>166729</v>
      </c>
      <c r="P53" s="147">
        <v>26510</v>
      </c>
    </row>
    <row r="54" spans="1:16" ht="15" customHeight="1">
      <c r="A54" s="162" t="s">
        <v>206</v>
      </c>
      <c r="B54" s="147">
        <v>5171</v>
      </c>
      <c r="C54" s="147">
        <v>173787</v>
      </c>
      <c r="D54" s="147">
        <v>32338</v>
      </c>
      <c r="E54" s="147">
        <v>1653</v>
      </c>
      <c r="F54" s="147">
        <v>34342</v>
      </c>
      <c r="G54" s="147">
        <v>18457</v>
      </c>
      <c r="H54" s="147">
        <v>2335</v>
      </c>
      <c r="I54" s="147">
        <v>1289</v>
      </c>
      <c r="J54" s="147">
        <v>82</v>
      </c>
      <c r="K54" s="147">
        <v>325</v>
      </c>
      <c r="L54" s="147">
        <v>322</v>
      </c>
      <c r="M54" s="147">
        <v>52</v>
      </c>
      <c r="N54" s="147">
        <v>6448</v>
      </c>
      <c r="O54" s="147">
        <v>209551</v>
      </c>
      <c r="P54" s="147">
        <v>30209</v>
      </c>
    </row>
    <row r="55" spans="1:16" ht="15" customHeight="1">
      <c r="A55" s="162" t="s">
        <v>207</v>
      </c>
      <c r="B55" s="147">
        <v>5189</v>
      </c>
      <c r="C55" s="147">
        <v>174227</v>
      </c>
      <c r="D55" s="147">
        <v>30776</v>
      </c>
      <c r="E55" s="147">
        <v>1268</v>
      </c>
      <c r="F55" s="147">
        <v>23049</v>
      </c>
      <c r="G55" s="147">
        <v>15632</v>
      </c>
      <c r="H55" s="147">
        <v>2299</v>
      </c>
      <c r="I55" s="147">
        <v>1995</v>
      </c>
      <c r="J55" s="147">
        <v>85</v>
      </c>
      <c r="K55" s="147">
        <v>339</v>
      </c>
      <c r="L55" s="147">
        <v>459</v>
      </c>
      <c r="M55" s="147">
        <v>43</v>
      </c>
      <c r="N55" s="147">
        <v>6151</v>
      </c>
      <c r="O55" s="147">
        <v>199740</v>
      </c>
      <c r="P55" s="147">
        <v>28457</v>
      </c>
    </row>
    <row r="56" spans="1:16" ht="15" customHeight="1">
      <c r="A56" s="162" t="s">
        <v>208</v>
      </c>
      <c r="B56" s="147">
        <v>4385</v>
      </c>
      <c r="C56" s="147">
        <v>157410</v>
      </c>
      <c r="D56" s="147">
        <v>32759</v>
      </c>
      <c r="E56" s="147">
        <v>1159</v>
      </c>
      <c r="F56" s="147">
        <v>22008</v>
      </c>
      <c r="G56" s="147">
        <v>17684</v>
      </c>
      <c r="H56" s="147">
        <v>1965</v>
      </c>
      <c r="I56" s="147">
        <v>1354</v>
      </c>
      <c r="J56" s="147">
        <v>64</v>
      </c>
      <c r="K56" s="147">
        <v>281</v>
      </c>
      <c r="L56" s="147">
        <v>665</v>
      </c>
      <c r="M56" s="147">
        <v>60</v>
      </c>
      <c r="N56" s="147">
        <v>5334</v>
      </c>
      <c r="O56" s="147">
        <v>181655</v>
      </c>
      <c r="P56" s="147">
        <v>29400</v>
      </c>
    </row>
    <row r="57" spans="1:16" ht="15" customHeight="1">
      <c r="A57" s="162" t="s">
        <v>209</v>
      </c>
      <c r="B57" s="147">
        <v>5334</v>
      </c>
      <c r="C57" s="147">
        <v>183610</v>
      </c>
      <c r="D57" s="147">
        <v>33342</v>
      </c>
      <c r="E57" s="147">
        <v>1448</v>
      </c>
      <c r="F57" s="147">
        <v>26955</v>
      </c>
      <c r="G57" s="147">
        <v>17098</v>
      </c>
      <c r="H57" s="147">
        <v>2387</v>
      </c>
      <c r="I57" s="147">
        <v>1387</v>
      </c>
      <c r="J57" s="147">
        <v>70</v>
      </c>
      <c r="K57" s="147">
        <v>352</v>
      </c>
      <c r="L57" s="147">
        <v>544</v>
      </c>
      <c r="M57" s="147">
        <v>65</v>
      </c>
      <c r="N57" s="147">
        <v>6512</v>
      </c>
      <c r="O57" s="147">
        <v>212906</v>
      </c>
      <c r="P57" s="147">
        <v>29535</v>
      </c>
    </row>
    <row r="58" spans="1:16" ht="15" customHeight="1">
      <c r="A58" s="162" t="s">
        <v>210</v>
      </c>
      <c r="B58" s="147">
        <v>5024</v>
      </c>
      <c r="C58" s="147">
        <v>171662</v>
      </c>
      <c r="D58" s="147">
        <v>30844</v>
      </c>
      <c r="E58" s="147">
        <v>1596</v>
      </c>
      <c r="F58" s="147">
        <v>29502</v>
      </c>
      <c r="G58" s="147">
        <v>17065</v>
      </c>
      <c r="H58" s="147">
        <v>2171</v>
      </c>
      <c r="I58" s="147">
        <v>1069</v>
      </c>
      <c r="J58" s="147">
        <v>58</v>
      </c>
      <c r="K58" s="147">
        <v>371</v>
      </c>
      <c r="L58" s="147">
        <v>811</v>
      </c>
      <c r="M58" s="147">
        <v>76</v>
      </c>
      <c r="N58" s="147">
        <v>6328</v>
      </c>
      <c r="O58" s="147">
        <v>203040</v>
      </c>
      <c r="P58" s="147">
        <v>27115</v>
      </c>
    </row>
    <row r="59" spans="1:16" ht="15" customHeight="1">
      <c r="A59" s="162" t="s">
        <v>211</v>
      </c>
      <c r="B59" s="147">
        <v>5762</v>
      </c>
      <c r="C59" s="147">
        <v>205612</v>
      </c>
      <c r="D59" s="147">
        <v>33137</v>
      </c>
      <c r="E59" s="147">
        <v>1634</v>
      </c>
      <c r="F59" s="147">
        <v>30855</v>
      </c>
      <c r="G59" s="147">
        <v>16527</v>
      </c>
      <c r="H59" s="147">
        <v>2536</v>
      </c>
      <c r="I59" s="147">
        <v>1467</v>
      </c>
      <c r="J59" s="147">
        <v>58</v>
      </c>
      <c r="K59" s="147">
        <v>441</v>
      </c>
      <c r="L59" s="147">
        <v>559</v>
      </c>
      <c r="M59" s="147">
        <v>65</v>
      </c>
      <c r="N59" s="147">
        <v>7027</v>
      </c>
      <c r="O59" s="147">
        <v>238250</v>
      </c>
      <c r="P59" s="147">
        <v>29335</v>
      </c>
    </row>
    <row r="60" spans="1:16" ht="15" customHeight="1">
      <c r="A60" s="162" t="s">
        <v>212</v>
      </c>
      <c r="B60" s="147">
        <v>4272</v>
      </c>
      <c r="C60" s="147">
        <v>152000</v>
      </c>
      <c r="D60" s="147">
        <v>30925</v>
      </c>
      <c r="E60" s="147">
        <v>1281</v>
      </c>
      <c r="F60" s="147">
        <v>24217</v>
      </c>
      <c r="G60" s="147">
        <v>16188</v>
      </c>
      <c r="H60" s="147">
        <v>1899</v>
      </c>
      <c r="I60" s="147">
        <v>2580</v>
      </c>
      <c r="J60" s="147">
        <v>50</v>
      </c>
      <c r="K60" s="147">
        <v>325</v>
      </c>
      <c r="L60" s="147">
        <v>573</v>
      </c>
      <c r="M60" s="147">
        <v>71</v>
      </c>
      <c r="N60" s="147">
        <v>5300</v>
      </c>
      <c r="O60" s="147">
        <v>179503</v>
      </c>
      <c r="P60" s="147">
        <v>27125</v>
      </c>
    </row>
    <row r="61" spans="1:16" ht="15" customHeight="1">
      <c r="A61" s="162" t="s">
        <v>213</v>
      </c>
      <c r="B61" s="147">
        <v>4089</v>
      </c>
      <c r="C61" s="147">
        <v>150239</v>
      </c>
      <c r="D61" s="147">
        <v>32845</v>
      </c>
      <c r="E61" s="147">
        <v>1148</v>
      </c>
      <c r="F61" s="147">
        <v>24886</v>
      </c>
      <c r="G61" s="147">
        <v>17278</v>
      </c>
      <c r="H61" s="147">
        <v>1945</v>
      </c>
      <c r="I61" s="147">
        <v>4025</v>
      </c>
      <c r="J61" s="147">
        <v>76</v>
      </c>
      <c r="K61" s="147">
        <v>314</v>
      </c>
      <c r="L61" s="147">
        <v>607</v>
      </c>
      <c r="M61" s="147">
        <v>87</v>
      </c>
      <c r="N61" s="147">
        <v>5057</v>
      </c>
      <c r="O61" s="147">
        <v>179812</v>
      </c>
      <c r="P61" s="147">
        <v>30346</v>
      </c>
    </row>
    <row r="62" spans="1:16" ht="15" customHeight="1">
      <c r="A62" s="162" t="s">
        <v>214</v>
      </c>
      <c r="B62" s="147">
        <v>3968</v>
      </c>
      <c r="C62" s="147">
        <v>152748</v>
      </c>
      <c r="D62" s="147">
        <v>34105</v>
      </c>
      <c r="E62" s="147">
        <v>1360</v>
      </c>
      <c r="F62" s="147">
        <v>32915</v>
      </c>
      <c r="G62" s="147">
        <v>19772</v>
      </c>
      <c r="H62" s="147">
        <v>2023</v>
      </c>
      <c r="I62" s="147">
        <v>3953</v>
      </c>
      <c r="J62" s="147">
        <v>81</v>
      </c>
      <c r="K62" s="147">
        <v>369</v>
      </c>
      <c r="L62" s="147">
        <v>874</v>
      </c>
      <c r="M62" s="147">
        <v>91</v>
      </c>
      <c r="N62" s="147">
        <v>5151</v>
      </c>
      <c r="O62" s="147">
        <v>190520</v>
      </c>
      <c r="P62" s="147">
        <v>31801</v>
      </c>
    </row>
    <row r="63" spans="1:16" ht="15" customHeight="1">
      <c r="A63" s="162" t="s">
        <v>226</v>
      </c>
      <c r="B63" s="147">
        <v>6132</v>
      </c>
      <c r="C63" s="147">
        <v>258215</v>
      </c>
      <c r="D63" s="147">
        <v>37458</v>
      </c>
      <c r="E63" s="147">
        <v>2020</v>
      </c>
      <c r="F63" s="147">
        <v>47441</v>
      </c>
      <c r="G63" s="147">
        <v>20005</v>
      </c>
      <c r="H63" s="147">
        <v>3298</v>
      </c>
      <c r="I63" s="147">
        <v>10347</v>
      </c>
      <c r="J63" s="147">
        <v>76</v>
      </c>
      <c r="K63" s="147">
        <v>507</v>
      </c>
      <c r="L63" s="147">
        <v>1773</v>
      </c>
      <c r="M63" s="147">
        <v>105</v>
      </c>
      <c r="N63" s="147">
        <v>7947</v>
      </c>
      <c r="O63" s="147">
        <v>318026</v>
      </c>
      <c r="P63" s="147">
        <v>34109</v>
      </c>
    </row>
    <row r="64" spans="1:16" ht="15" customHeight="1">
      <c r="A64" s="163" t="s">
        <v>215</v>
      </c>
      <c r="B64" s="148">
        <v>66614</v>
      </c>
      <c r="C64" s="148">
        <v>2255787</v>
      </c>
      <c r="D64" s="148">
        <v>30312</v>
      </c>
      <c r="E64" s="148">
        <v>20026</v>
      </c>
      <c r="F64" s="148">
        <v>397703</v>
      </c>
      <c r="G64" s="148">
        <v>17199</v>
      </c>
      <c r="H64" s="148">
        <v>28872</v>
      </c>
      <c r="I64" s="148">
        <v>33838</v>
      </c>
      <c r="J64" s="148">
        <v>65</v>
      </c>
      <c r="K64" s="148">
        <v>4212</v>
      </c>
      <c r="L64" s="148">
        <v>8535</v>
      </c>
      <c r="M64" s="148">
        <v>65</v>
      </c>
      <c r="N64" s="148">
        <v>82651</v>
      </c>
      <c r="O64" s="148">
        <v>2696257</v>
      </c>
      <c r="P64" s="148">
        <v>27897</v>
      </c>
    </row>
    <row r="65" spans="1:16" ht="15" customHeight="1">
      <c r="A65" s="162" t="s">
        <v>143</v>
      </c>
      <c r="B65" s="147"/>
      <c r="C65" s="147"/>
      <c r="D65" s="147"/>
      <c r="E65" s="147"/>
      <c r="F65" s="147"/>
      <c r="G65" s="147"/>
      <c r="H65" s="147"/>
      <c r="I65" s="147"/>
      <c r="J65" s="147"/>
      <c r="K65" s="147"/>
      <c r="L65" s="147"/>
      <c r="M65" s="147"/>
      <c r="N65" s="147"/>
      <c r="O65" s="147"/>
      <c r="P65" s="147"/>
    </row>
    <row r="66" spans="1:16" ht="15" customHeight="1">
      <c r="A66" s="162" t="s">
        <v>225</v>
      </c>
      <c r="B66" s="147">
        <v>27289</v>
      </c>
      <c r="C66" s="147">
        <v>407407</v>
      </c>
      <c r="D66" s="147">
        <v>10507</v>
      </c>
      <c r="E66" s="147">
        <v>2494</v>
      </c>
      <c r="F66" s="147">
        <v>31147</v>
      </c>
      <c r="G66" s="147">
        <v>10373</v>
      </c>
      <c r="H66" s="147">
        <v>11115</v>
      </c>
      <c r="I66" s="147">
        <v>8512</v>
      </c>
      <c r="J66" s="147">
        <v>46</v>
      </c>
      <c r="K66" s="147">
        <v>235</v>
      </c>
      <c r="L66" s="147">
        <v>742</v>
      </c>
      <c r="M66" s="147">
        <v>144</v>
      </c>
      <c r="N66" s="147">
        <v>29281</v>
      </c>
      <c r="O66" s="147">
        <v>447941</v>
      </c>
      <c r="P66" s="147">
        <v>11162</v>
      </c>
    </row>
    <row r="67" spans="1:16" s="7" customFormat="1" ht="15" customHeight="1">
      <c r="A67" s="162" t="s">
        <v>201</v>
      </c>
      <c r="B67" s="147">
        <v>9798</v>
      </c>
      <c r="C67" s="147">
        <v>146145</v>
      </c>
      <c r="D67" s="147">
        <v>10944</v>
      </c>
      <c r="E67" s="147">
        <v>1031</v>
      </c>
      <c r="F67" s="147">
        <v>11279</v>
      </c>
      <c r="G67" s="147">
        <v>8500</v>
      </c>
      <c r="H67" s="147">
        <v>4062</v>
      </c>
      <c r="I67" s="147">
        <v>1310</v>
      </c>
      <c r="J67" s="147">
        <v>38</v>
      </c>
      <c r="K67" s="147">
        <v>108</v>
      </c>
      <c r="L67" s="147">
        <v>246</v>
      </c>
      <c r="M67" s="147">
        <v>77</v>
      </c>
      <c r="N67" s="147">
        <v>10586</v>
      </c>
      <c r="O67" s="147">
        <v>159125</v>
      </c>
      <c r="P67" s="147">
        <v>11361</v>
      </c>
    </row>
    <row r="68" spans="1:16" s="7" customFormat="1" ht="15" customHeight="1">
      <c r="A68" s="162" t="s">
        <v>202</v>
      </c>
      <c r="B68" s="147">
        <v>7539</v>
      </c>
      <c r="C68" s="147">
        <v>168260</v>
      </c>
      <c r="D68" s="147">
        <v>19974</v>
      </c>
      <c r="E68" s="147">
        <v>887</v>
      </c>
      <c r="F68" s="147">
        <v>12931</v>
      </c>
      <c r="G68" s="147">
        <v>13209</v>
      </c>
      <c r="H68" s="147">
        <v>3570</v>
      </c>
      <c r="I68" s="147">
        <v>1475</v>
      </c>
      <c r="J68" s="147">
        <v>49</v>
      </c>
      <c r="K68" s="147">
        <v>79</v>
      </c>
      <c r="L68" s="147">
        <v>157</v>
      </c>
      <c r="M68" s="147">
        <v>132</v>
      </c>
      <c r="N68" s="147">
        <v>8024</v>
      </c>
      <c r="O68" s="147">
        <v>182971</v>
      </c>
      <c r="P68" s="147">
        <v>20525</v>
      </c>
    </row>
    <row r="69" spans="1:16" s="7" customFormat="1" ht="15" customHeight="1">
      <c r="A69" s="162" t="s">
        <v>203</v>
      </c>
      <c r="B69" s="147">
        <v>3479</v>
      </c>
      <c r="C69" s="147">
        <v>89380</v>
      </c>
      <c r="D69" s="147">
        <v>23447</v>
      </c>
      <c r="E69" s="147">
        <v>364</v>
      </c>
      <c r="F69" s="147">
        <v>5338</v>
      </c>
      <c r="G69" s="147">
        <v>12600</v>
      </c>
      <c r="H69" s="147">
        <v>1718</v>
      </c>
      <c r="I69" s="147">
        <v>738</v>
      </c>
      <c r="J69" s="147">
        <v>59</v>
      </c>
      <c r="K69" s="147">
        <v>71</v>
      </c>
      <c r="L69" s="147">
        <v>200</v>
      </c>
      <c r="M69" s="147">
        <v>57</v>
      </c>
      <c r="N69" s="147">
        <v>3687</v>
      </c>
      <c r="O69" s="147">
        <v>95740</v>
      </c>
      <c r="P69" s="147">
        <v>23676</v>
      </c>
    </row>
    <row r="70" spans="1:16" s="7" customFormat="1" ht="15" customHeight="1">
      <c r="A70" s="162" t="s">
        <v>204</v>
      </c>
      <c r="B70" s="147">
        <v>2086</v>
      </c>
      <c r="C70" s="147">
        <v>60119</v>
      </c>
      <c r="D70" s="147">
        <v>26512</v>
      </c>
      <c r="E70" s="147">
        <v>211</v>
      </c>
      <c r="F70" s="147">
        <v>3045</v>
      </c>
      <c r="G70" s="147">
        <v>11239</v>
      </c>
      <c r="H70" s="147">
        <v>1053</v>
      </c>
      <c r="I70" s="147">
        <v>708</v>
      </c>
      <c r="J70" s="147">
        <v>76</v>
      </c>
      <c r="K70" s="147">
        <v>73</v>
      </c>
      <c r="L70" s="147">
        <v>228</v>
      </c>
      <c r="M70" s="147">
        <v>121</v>
      </c>
      <c r="N70" s="147">
        <v>2226</v>
      </c>
      <c r="O70" s="147">
        <v>63951</v>
      </c>
      <c r="P70" s="147">
        <v>26300</v>
      </c>
    </row>
    <row r="71" spans="1:16" s="7" customFormat="1" ht="15" customHeight="1">
      <c r="A71" s="162" t="s">
        <v>205</v>
      </c>
      <c r="B71" s="147">
        <v>1324</v>
      </c>
      <c r="C71" s="147">
        <v>41938</v>
      </c>
      <c r="D71" s="147">
        <v>27895</v>
      </c>
      <c r="E71" s="147">
        <v>144</v>
      </c>
      <c r="F71" s="147">
        <v>2443</v>
      </c>
      <c r="G71" s="147">
        <v>11906</v>
      </c>
      <c r="H71" s="147">
        <v>700</v>
      </c>
      <c r="I71" s="147">
        <v>229</v>
      </c>
      <c r="J71" s="147">
        <v>73</v>
      </c>
      <c r="K71" s="147">
        <v>99</v>
      </c>
      <c r="L71" s="147">
        <v>273</v>
      </c>
      <c r="M71" s="147">
        <v>54</v>
      </c>
      <c r="N71" s="147">
        <v>1450</v>
      </c>
      <c r="O71" s="147">
        <v>44834</v>
      </c>
      <c r="P71" s="147">
        <v>26179</v>
      </c>
    </row>
    <row r="72" spans="1:16" s="7" customFormat="1" ht="15" customHeight="1">
      <c r="A72" s="162" t="s">
        <v>206</v>
      </c>
      <c r="B72" s="147">
        <v>1135</v>
      </c>
      <c r="C72" s="147">
        <v>38815</v>
      </c>
      <c r="D72" s="147">
        <v>31449</v>
      </c>
      <c r="E72" s="147">
        <v>110</v>
      </c>
      <c r="F72" s="147">
        <v>1616</v>
      </c>
      <c r="G72" s="147">
        <v>10056</v>
      </c>
      <c r="H72" s="147">
        <v>552</v>
      </c>
      <c r="I72" s="147">
        <v>628</v>
      </c>
      <c r="J72" s="147">
        <v>83</v>
      </c>
      <c r="K72" s="147">
        <v>61</v>
      </c>
      <c r="L72" s="147">
        <v>166</v>
      </c>
      <c r="M72" s="147">
        <v>80</v>
      </c>
      <c r="N72" s="147">
        <v>1222</v>
      </c>
      <c r="O72" s="147">
        <v>41094</v>
      </c>
      <c r="P72" s="147">
        <v>30782</v>
      </c>
    </row>
    <row r="73" spans="1:16" s="7" customFormat="1" ht="15" customHeight="1">
      <c r="A73" s="162" t="s">
        <v>207</v>
      </c>
      <c r="B73" s="147">
        <v>1129</v>
      </c>
      <c r="C73" s="147">
        <v>41582</v>
      </c>
      <c r="D73" s="147">
        <v>34345</v>
      </c>
      <c r="E73" s="147">
        <v>138</v>
      </c>
      <c r="F73" s="147">
        <v>2097</v>
      </c>
      <c r="G73" s="147">
        <v>8988</v>
      </c>
      <c r="H73" s="147">
        <v>566</v>
      </c>
      <c r="I73" s="147">
        <v>718</v>
      </c>
      <c r="J73" s="147">
        <v>77</v>
      </c>
      <c r="K73" s="147">
        <v>79</v>
      </c>
      <c r="L73" s="147">
        <v>195</v>
      </c>
      <c r="M73" s="147">
        <v>51</v>
      </c>
      <c r="N73" s="147">
        <v>1223</v>
      </c>
      <c r="O73" s="147">
        <v>44492</v>
      </c>
      <c r="P73" s="147">
        <v>32823</v>
      </c>
    </row>
    <row r="74" spans="1:16" s="7" customFormat="1" ht="15" customHeight="1">
      <c r="A74" s="162" t="s">
        <v>208</v>
      </c>
      <c r="B74" s="147">
        <v>824</v>
      </c>
      <c r="C74" s="147">
        <v>29378</v>
      </c>
      <c r="D74" s="147">
        <v>34193</v>
      </c>
      <c r="E74" s="147">
        <v>108</v>
      </c>
      <c r="F74" s="147">
        <v>1171</v>
      </c>
      <c r="G74" s="147">
        <v>7869</v>
      </c>
      <c r="H74" s="147">
        <v>405</v>
      </c>
      <c r="I74" s="147">
        <v>480</v>
      </c>
      <c r="J74" s="147">
        <v>78</v>
      </c>
      <c r="K74" s="147">
        <v>51</v>
      </c>
      <c r="L74" s="147">
        <v>136</v>
      </c>
      <c r="M74" s="147">
        <v>83</v>
      </c>
      <c r="N74" s="147">
        <v>894</v>
      </c>
      <c r="O74" s="147">
        <v>31012</v>
      </c>
      <c r="P74" s="147">
        <v>32346</v>
      </c>
    </row>
    <row r="75" spans="1:16" s="7" customFormat="1" ht="15" customHeight="1">
      <c r="A75" s="162" t="s">
        <v>209</v>
      </c>
      <c r="B75" s="147">
        <v>403</v>
      </c>
      <c r="C75" s="147">
        <v>14976</v>
      </c>
      <c r="D75" s="147">
        <v>35219</v>
      </c>
      <c r="E75" s="147">
        <v>58</v>
      </c>
      <c r="F75" s="147">
        <v>941</v>
      </c>
      <c r="G75" s="147">
        <v>10102</v>
      </c>
      <c r="H75" s="147">
        <v>200</v>
      </c>
      <c r="I75" s="147">
        <v>493</v>
      </c>
      <c r="J75" s="147">
        <v>63</v>
      </c>
      <c r="K75" s="147">
        <v>30</v>
      </c>
      <c r="L75" s="147">
        <v>75</v>
      </c>
      <c r="M75" s="147">
        <v>90</v>
      </c>
      <c r="N75" s="147">
        <v>439</v>
      </c>
      <c r="O75" s="147">
        <v>16306</v>
      </c>
      <c r="P75" s="147">
        <v>34529</v>
      </c>
    </row>
    <row r="76" spans="1:16" s="7" customFormat="1" ht="15" customHeight="1">
      <c r="A76" s="162" t="s">
        <v>210</v>
      </c>
      <c r="B76" s="147">
        <v>117</v>
      </c>
      <c r="C76" s="147">
        <v>3740</v>
      </c>
      <c r="D76" s="147">
        <v>27904</v>
      </c>
      <c r="E76" s="147">
        <v>13</v>
      </c>
      <c r="F76" s="147">
        <v>278</v>
      </c>
      <c r="G76" s="147">
        <v>16470</v>
      </c>
      <c r="H76" s="147">
        <v>47</v>
      </c>
      <c r="I76" s="147">
        <v>107</v>
      </c>
      <c r="J76" s="147">
        <v>64</v>
      </c>
      <c r="K76" s="174"/>
      <c r="L76" s="174"/>
      <c r="M76" s="174"/>
      <c r="N76" s="147">
        <v>130</v>
      </c>
      <c r="O76" s="147">
        <v>4105</v>
      </c>
      <c r="P76" s="147">
        <v>28270</v>
      </c>
    </row>
    <row r="77" spans="1:16" s="7" customFormat="1" ht="15" customHeight="1">
      <c r="A77" s="162" t="s">
        <v>211</v>
      </c>
      <c r="B77" s="147">
        <v>30</v>
      </c>
      <c r="C77" s="147">
        <v>953</v>
      </c>
      <c r="D77" s="147">
        <v>28068</v>
      </c>
      <c r="E77" s="174"/>
      <c r="F77" s="174"/>
      <c r="G77" s="174"/>
      <c r="H77" s="147">
        <v>13</v>
      </c>
      <c r="I77" s="147">
        <v>12</v>
      </c>
      <c r="J77" s="147">
        <v>53</v>
      </c>
      <c r="K77" s="174"/>
      <c r="L77" s="174"/>
      <c r="M77" s="174"/>
      <c r="N77" s="147">
        <v>30</v>
      </c>
      <c r="O77" s="147">
        <v>1003</v>
      </c>
      <c r="P77" s="147">
        <v>31061</v>
      </c>
    </row>
    <row r="78" spans="1:16" s="7" customFormat="1" ht="15" customHeight="1">
      <c r="A78" s="162" t="s">
        <v>212</v>
      </c>
      <c r="B78" s="147">
        <v>23</v>
      </c>
      <c r="C78" s="147">
        <v>729</v>
      </c>
      <c r="D78" s="147">
        <v>31875</v>
      </c>
      <c r="E78" s="174"/>
      <c r="F78" s="174"/>
      <c r="G78" s="174"/>
      <c r="H78" s="147">
        <v>11</v>
      </c>
      <c r="I78" s="147">
        <v>3</v>
      </c>
      <c r="J78" s="147">
        <v>88</v>
      </c>
      <c r="K78" s="174"/>
      <c r="L78" s="174"/>
      <c r="M78" s="174"/>
      <c r="N78" s="147">
        <v>23</v>
      </c>
      <c r="O78" s="147">
        <v>693</v>
      </c>
      <c r="P78" s="147">
        <v>32400</v>
      </c>
    </row>
    <row r="79" spans="1:16" s="7" customFormat="1" ht="15" customHeight="1">
      <c r="A79" s="162" t="s">
        <v>213</v>
      </c>
      <c r="B79" s="174"/>
      <c r="C79" s="174"/>
      <c r="D79" s="174"/>
      <c r="E79" s="174"/>
      <c r="F79" s="174"/>
      <c r="G79" s="174"/>
      <c r="H79" s="174"/>
      <c r="I79" s="174"/>
      <c r="J79" s="174"/>
      <c r="K79" s="174"/>
      <c r="L79" s="174"/>
      <c r="M79" s="174"/>
      <c r="N79" s="174"/>
      <c r="O79" s="174"/>
      <c r="P79" s="174"/>
    </row>
    <row r="80" spans="1:16" s="7" customFormat="1" ht="15" customHeight="1">
      <c r="A80" s="162" t="s">
        <v>214</v>
      </c>
      <c r="B80" s="174"/>
      <c r="C80" s="174"/>
      <c r="D80" s="174"/>
      <c r="E80" s="174"/>
      <c r="F80" s="174"/>
      <c r="G80" s="174"/>
      <c r="H80" s="174"/>
      <c r="I80" s="174"/>
      <c r="J80" s="174"/>
      <c r="K80" s="174"/>
      <c r="L80" s="174"/>
      <c r="M80" s="174"/>
      <c r="N80" s="174"/>
      <c r="O80" s="174"/>
      <c r="P80" s="174"/>
    </row>
    <row r="81" spans="1:16" s="7" customFormat="1" ht="15" customHeight="1">
      <c r="A81" s="162" t="s">
        <v>226</v>
      </c>
      <c r="B81" s="174"/>
      <c r="C81" s="174"/>
      <c r="D81" s="174"/>
      <c r="E81" s="174"/>
      <c r="F81" s="174"/>
      <c r="G81" s="174"/>
      <c r="H81" s="174"/>
      <c r="I81" s="174"/>
      <c r="J81" s="174"/>
      <c r="K81" s="174"/>
      <c r="L81" s="174"/>
      <c r="M81" s="174"/>
      <c r="N81" s="147">
        <v>10</v>
      </c>
      <c r="O81" s="147">
        <v>259</v>
      </c>
      <c r="P81" s="147">
        <v>23036</v>
      </c>
    </row>
    <row r="82" spans="1:16" s="7" customFormat="1" ht="15" customHeight="1">
      <c r="A82" s="163" t="s">
        <v>215</v>
      </c>
      <c r="B82" s="148">
        <v>55196</v>
      </c>
      <c r="C82" s="148">
        <v>1043790</v>
      </c>
      <c r="D82" s="148">
        <v>14527</v>
      </c>
      <c r="E82" s="148">
        <v>5577</v>
      </c>
      <c r="F82" s="148">
        <v>72720</v>
      </c>
      <c r="G82" s="148">
        <v>10500</v>
      </c>
      <c r="H82" s="148">
        <v>24024</v>
      </c>
      <c r="I82" s="148">
        <v>15474</v>
      </c>
      <c r="J82" s="148">
        <v>49</v>
      </c>
      <c r="K82" s="148">
        <v>902</v>
      </c>
      <c r="L82" s="148">
        <v>2461</v>
      </c>
      <c r="M82" s="148">
        <v>87</v>
      </c>
      <c r="N82" s="148">
        <v>59246</v>
      </c>
      <c r="O82" s="148">
        <v>1134445</v>
      </c>
      <c r="P82" s="148">
        <v>15220</v>
      </c>
    </row>
    <row r="83" spans="1:16" s="7" customFormat="1" ht="15" customHeight="1">
      <c r="A83" s="162" t="s">
        <v>45</v>
      </c>
      <c r="B83" s="147"/>
      <c r="C83" s="147"/>
      <c r="D83" s="147"/>
      <c r="E83" s="147"/>
      <c r="F83" s="147"/>
      <c r="G83" s="147"/>
      <c r="H83" s="147"/>
      <c r="I83" s="147"/>
      <c r="J83" s="147"/>
      <c r="K83" s="147"/>
      <c r="L83" s="147"/>
      <c r="M83" s="147"/>
      <c r="N83" s="147"/>
      <c r="O83" s="147"/>
      <c r="P83" s="147"/>
    </row>
    <row r="84" spans="1:16" s="7" customFormat="1" ht="15" customHeight="1">
      <c r="A84" s="162" t="s">
        <v>225</v>
      </c>
      <c r="B84" s="147">
        <v>112876</v>
      </c>
      <c r="C84" s="147">
        <v>5114323</v>
      </c>
      <c r="D84" s="147">
        <v>27657</v>
      </c>
      <c r="E84" s="147">
        <v>8703</v>
      </c>
      <c r="F84" s="147">
        <v>200082</v>
      </c>
      <c r="G84" s="147">
        <v>11819</v>
      </c>
      <c r="H84" s="147">
        <v>57936</v>
      </c>
      <c r="I84" s="147">
        <v>78309</v>
      </c>
      <c r="J84" s="147">
        <v>87</v>
      </c>
      <c r="K84" s="147">
        <v>3112</v>
      </c>
      <c r="L84" s="147">
        <v>11872</v>
      </c>
      <c r="M84" s="147">
        <v>98</v>
      </c>
      <c r="N84" s="147">
        <v>119911</v>
      </c>
      <c r="O84" s="147">
        <v>5401755</v>
      </c>
      <c r="P84" s="147">
        <v>27039</v>
      </c>
    </row>
    <row r="85" spans="1:16" s="7" customFormat="1" ht="15" customHeight="1">
      <c r="A85" s="162" t="s">
        <v>201</v>
      </c>
      <c r="B85" s="147">
        <v>80771</v>
      </c>
      <c r="C85" s="147">
        <v>3545696</v>
      </c>
      <c r="D85" s="147">
        <v>26232</v>
      </c>
      <c r="E85" s="147">
        <v>7147</v>
      </c>
      <c r="F85" s="147">
        <v>135071</v>
      </c>
      <c r="G85" s="147">
        <v>9650</v>
      </c>
      <c r="H85" s="147">
        <v>44171</v>
      </c>
      <c r="I85" s="147">
        <v>67000</v>
      </c>
      <c r="J85" s="147">
        <v>97</v>
      </c>
      <c r="K85" s="147">
        <v>2635</v>
      </c>
      <c r="L85" s="147">
        <v>12890</v>
      </c>
      <c r="M85" s="147">
        <v>128</v>
      </c>
      <c r="N85" s="147">
        <v>87891</v>
      </c>
      <c r="O85" s="147">
        <v>3759391</v>
      </c>
      <c r="P85" s="147">
        <v>24872</v>
      </c>
    </row>
    <row r="86" spans="1:16" s="7" customFormat="1" ht="15" customHeight="1">
      <c r="A86" s="162" t="s">
        <v>202</v>
      </c>
      <c r="B86" s="147">
        <v>105208</v>
      </c>
      <c r="C86" s="147">
        <v>5265337</v>
      </c>
      <c r="D86" s="147">
        <v>37408</v>
      </c>
      <c r="E86" s="147">
        <v>11715</v>
      </c>
      <c r="F86" s="147">
        <v>246598</v>
      </c>
      <c r="G86" s="147">
        <v>11759</v>
      </c>
      <c r="H86" s="147">
        <v>63398</v>
      </c>
      <c r="I86" s="147">
        <v>113461</v>
      </c>
      <c r="J86" s="147">
        <v>127</v>
      </c>
      <c r="K86" s="147">
        <v>4448</v>
      </c>
      <c r="L86" s="147">
        <v>30772</v>
      </c>
      <c r="M86" s="147">
        <v>175</v>
      </c>
      <c r="N86" s="147">
        <v>114457</v>
      </c>
      <c r="O86" s="147">
        <v>5656325</v>
      </c>
      <c r="P86" s="147">
        <v>36038</v>
      </c>
    </row>
    <row r="87" spans="1:16" ht="15" customHeight="1">
      <c r="A87" s="162" t="s">
        <v>203</v>
      </c>
      <c r="B87" s="147">
        <v>112835</v>
      </c>
      <c r="C87" s="147">
        <v>6308641</v>
      </c>
      <c r="D87" s="147">
        <v>43667</v>
      </c>
      <c r="E87" s="147">
        <v>13991</v>
      </c>
      <c r="F87" s="147">
        <v>325302</v>
      </c>
      <c r="G87" s="147">
        <v>12730</v>
      </c>
      <c r="H87" s="147">
        <v>74117</v>
      </c>
      <c r="I87" s="147">
        <v>150267</v>
      </c>
      <c r="J87" s="147">
        <v>161</v>
      </c>
      <c r="K87" s="147">
        <v>5889</v>
      </c>
      <c r="L87" s="147">
        <v>37935</v>
      </c>
      <c r="M87" s="147">
        <v>168</v>
      </c>
      <c r="N87" s="147">
        <v>123829</v>
      </c>
      <c r="O87" s="147">
        <v>6824927</v>
      </c>
      <c r="P87" s="147">
        <v>41901</v>
      </c>
    </row>
    <row r="88" spans="1:16" ht="15" customHeight="1">
      <c r="A88" s="162" t="s">
        <v>204</v>
      </c>
      <c r="B88" s="147">
        <v>114756</v>
      </c>
      <c r="C88" s="147">
        <v>6658398</v>
      </c>
      <c r="D88" s="147">
        <v>46060</v>
      </c>
      <c r="E88" s="147">
        <v>15821</v>
      </c>
      <c r="F88" s="147">
        <v>378285</v>
      </c>
      <c r="G88" s="147">
        <v>13669</v>
      </c>
      <c r="H88" s="147">
        <v>77470</v>
      </c>
      <c r="I88" s="147">
        <v>167066</v>
      </c>
      <c r="J88" s="147">
        <v>158</v>
      </c>
      <c r="K88" s="147">
        <v>7604</v>
      </c>
      <c r="L88" s="147">
        <v>53587</v>
      </c>
      <c r="M88" s="147">
        <v>112</v>
      </c>
      <c r="N88" s="147">
        <v>127677</v>
      </c>
      <c r="O88" s="147">
        <v>7252529</v>
      </c>
      <c r="P88" s="147">
        <v>44047</v>
      </c>
    </row>
    <row r="89" spans="1:16" ht="15" customHeight="1">
      <c r="A89" s="162" t="s">
        <v>205</v>
      </c>
      <c r="B89" s="147">
        <v>95287</v>
      </c>
      <c r="C89" s="147">
        <v>5562583</v>
      </c>
      <c r="D89" s="147">
        <v>47375</v>
      </c>
      <c r="E89" s="147">
        <v>13253</v>
      </c>
      <c r="F89" s="147">
        <v>302148</v>
      </c>
      <c r="G89" s="147">
        <v>12901</v>
      </c>
      <c r="H89" s="147">
        <v>66069</v>
      </c>
      <c r="I89" s="147">
        <v>162840</v>
      </c>
      <c r="J89" s="147">
        <v>150</v>
      </c>
      <c r="K89" s="147">
        <v>7521</v>
      </c>
      <c r="L89" s="147">
        <v>45226</v>
      </c>
      <c r="M89" s="147">
        <v>115</v>
      </c>
      <c r="N89" s="147">
        <v>106838</v>
      </c>
      <c r="O89" s="147">
        <v>6074438</v>
      </c>
      <c r="P89" s="147">
        <v>44884</v>
      </c>
    </row>
    <row r="90" spans="1:16" ht="15" customHeight="1">
      <c r="A90" s="162" t="s">
        <v>206</v>
      </c>
      <c r="B90" s="147">
        <v>110623</v>
      </c>
      <c r="C90" s="147">
        <v>6683677</v>
      </c>
      <c r="D90" s="147">
        <v>49307</v>
      </c>
      <c r="E90" s="147">
        <v>16205</v>
      </c>
      <c r="F90" s="147">
        <v>403893</v>
      </c>
      <c r="G90" s="147">
        <v>13376</v>
      </c>
      <c r="H90" s="147">
        <v>77878</v>
      </c>
      <c r="I90" s="147">
        <v>186258</v>
      </c>
      <c r="J90" s="147">
        <v>135</v>
      </c>
      <c r="K90" s="147">
        <v>9126</v>
      </c>
      <c r="L90" s="147">
        <v>52605</v>
      </c>
      <c r="M90" s="147">
        <v>118</v>
      </c>
      <c r="N90" s="147">
        <v>124803</v>
      </c>
      <c r="O90" s="147">
        <v>7324822</v>
      </c>
      <c r="P90" s="147">
        <v>46617</v>
      </c>
    </row>
    <row r="91" spans="1:16" ht="15" customHeight="1">
      <c r="A91" s="162" t="s">
        <v>207</v>
      </c>
      <c r="B91" s="147">
        <v>120739</v>
      </c>
      <c r="C91" s="147">
        <v>7255647</v>
      </c>
      <c r="D91" s="147">
        <v>49166</v>
      </c>
      <c r="E91" s="147">
        <v>18497</v>
      </c>
      <c r="F91" s="147">
        <v>429085</v>
      </c>
      <c r="G91" s="147">
        <v>13377</v>
      </c>
      <c r="H91" s="147">
        <v>84633</v>
      </c>
      <c r="I91" s="147">
        <v>198253</v>
      </c>
      <c r="J91" s="147">
        <v>114</v>
      </c>
      <c r="K91" s="147">
        <v>10378</v>
      </c>
      <c r="L91" s="147">
        <v>61374</v>
      </c>
      <c r="M91" s="147">
        <v>116</v>
      </c>
      <c r="N91" s="147">
        <v>136933</v>
      </c>
      <c r="O91" s="147">
        <v>7945977</v>
      </c>
      <c r="P91" s="147">
        <v>46313</v>
      </c>
    </row>
    <row r="92" spans="1:16" ht="15" customHeight="1">
      <c r="A92" s="162" t="s">
        <v>208</v>
      </c>
      <c r="B92" s="147">
        <v>109831</v>
      </c>
      <c r="C92" s="147">
        <v>6658639</v>
      </c>
      <c r="D92" s="147">
        <v>50141</v>
      </c>
      <c r="E92" s="147">
        <v>17228</v>
      </c>
      <c r="F92" s="147">
        <v>417342</v>
      </c>
      <c r="G92" s="147">
        <v>14001</v>
      </c>
      <c r="H92" s="147">
        <v>77979</v>
      </c>
      <c r="I92" s="147">
        <v>170516</v>
      </c>
      <c r="J92" s="147">
        <v>103</v>
      </c>
      <c r="K92" s="147">
        <v>9583</v>
      </c>
      <c r="L92" s="147">
        <v>59353</v>
      </c>
      <c r="M92" s="147">
        <v>130</v>
      </c>
      <c r="N92" s="147">
        <v>125489</v>
      </c>
      <c r="O92" s="147">
        <v>7308001</v>
      </c>
      <c r="P92" s="147">
        <v>46864</v>
      </c>
    </row>
    <row r="93" spans="1:16" ht="15" customHeight="1">
      <c r="A93" s="162" t="s">
        <v>209</v>
      </c>
      <c r="B93" s="147">
        <v>97953</v>
      </c>
      <c r="C93" s="147">
        <v>5974556</v>
      </c>
      <c r="D93" s="147">
        <v>50651</v>
      </c>
      <c r="E93" s="147">
        <v>16389</v>
      </c>
      <c r="F93" s="147">
        <v>383580</v>
      </c>
      <c r="G93" s="147">
        <v>14293</v>
      </c>
      <c r="H93" s="147">
        <v>70710</v>
      </c>
      <c r="I93" s="147">
        <v>185761</v>
      </c>
      <c r="J93" s="147">
        <v>102</v>
      </c>
      <c r="K93" s="147">
        <v>8898</v>
      </c>
      <c r="L93" s="147">
        <v>59894</v>
      </c>
      <c r="M93" s="147">
        <v>135</v>
      </c>
      <c r="N93" s="147">
        <v>113331</v>
      </c>
      <c r="O93" s="147">
        <v>6603425</v>
      </c>
      <c r="P93" s="147">
        <v>46861</v>
      </c>
    </row>
    <row r="94" spans="1:16" ht="15" customHeight="1">
      <c r="A94" s="162" t="s">
        <v>210</v>
      </c>
      <c r="B94" s="147">
        <v>86389</v>
      </c>
      <c r="C94" s="147">
        <v>5509773</v>
      </c>
      <c r="D94" s="147">
        <v>52775</v>
      </c>
      <c r="E94" s="147">
        <v>14632</v>
      </c>
      <c r="F94" s="147">
        <v>347573</v>
      </c>
      <c r="G94" s="147">
        <v>14149</v>
      </c>
      <c r="H94" s="147">
        <v>64052</v>
      </c>
      <c r="I94" s="147">
        <v>171259</v>
      </c>
      <c r="J94" s="147">
        <v>102</v>
      </c>
      <c r="K94" s="147">
        <v>8392</v>
      </c>
      <c r="L94" s="147">
        <v>58236</v>
      </c>
      <c r="M94" s="147">
        <v>160</v>
      </c>
      <c r="N94" s="147">
        <v>100988</v>
      </c>
      <c r="O94" s="147">
        <v>6088439</v>
      </c>
      <c r="P94" s="147">
        <v>48026</v>
      </c>
    </row>
    <row r="95" spans="1:16" ht="15" customHeight="1">
      <c r="A95" s="162" t="s">
        <v>211</v>
      </c>
      <c r="B95" s="147">
        <v>74849</v>
      </c>
      <c r="C95" s="147">
        <v>4896259</v>
      </c>
      <c r="D95" s="147">
        <v>53295</v>
      </c>
      <c r="E95" s="147">
        <v>12751</v>
      </c>
      <c r="F95" s="147">
        <v>313167</v>
      </c>
      <c r="G95" s="147">
        <v>14080</v>
      </c>
      <c r="H95" s="147">
        <v>56478</v>
      </c>
      <c r="I95" s="147">
        <v>186932</v>
      </c>
      <c r="J95" s="147">
        <v>117</v>
      </c>
      <c r="K95" s="147">
        <v>8141</v>
      </c>
      <c r="L95" s="147">
        <v>58201</v>
      </c>
      <c r="M95" s="147">
        <v>197</v>
      </c>
      <c r="N95" s="147">
        <v>88329</v>
      </c>
      <c r="O95" s="147">
        <v>5457197</v>
      </c>
      <c r="P95" s="147">
        <v>48209</v>
      </c>
    </row>
    <row r="96" spans="1:16" ht="15" customHeight="1">
      <c r="A96" s="162" t="s">
        <v>212</v>
      </c>
      <c r="B96" s="147">
        <v>65386</v>
      </c>
      <c r="C96" s="147">
        <v>4323087</v>
      </c>
      <c r="D96" s="147">
        <v>53607</v>
      </c>
      <c r="E96" s="147">
        <v>10992</v>
      </c>
      <c r="F96" s="147">
        <v>290989</v>
      </c>
      <c r="G96" s="147">
        <v>14108</v>
      </c>
      <c r="H96" s="147">
        <v>49811</v>
      </c>
      <c r="I96" s="147">
        <v>185846</v>
      </c>
      <c r="J96" s="147">
        <v>120</v>
      </c>
      <c r="K96" s="147">
        <v>7141</v>
      </c>
      <c r="L96" s="147">
        <v>77081</v>
      </c>
      <c r="M96" s="147">
        <v>188</v>
      </c>
      <c r="N96" s="147">
        <v>77206</v>
      </c>
      <c r="O96" s="147">
        <v>4874640</v>
      </c>
      <c r="P96" s="147">
        <v>48564</v>
      </c>
    </row>
    <row r="97" spans="1:16" ht="15" customHeight="1">
      <c r="A97" s="162" t="s">
        <v>213</v>
      </c>
      <c r="B97" s="147">
        <v>56537</v>
      </c>
      <c r="C97" s="147">
        <v>3738042</v>
      </c>
      <c r="D97" s="147">
        <v>53901</v>
      </c>
      <c r="E97" s="147">
        <v>9820</v>
      </c>
      <c r="F97" s="147">
        <v>262686</v>
      </c>
      <c r="G97" s="147">
        <v>14564</v>
      </c>
      <c r="H97" s="147">
        <v>43579</v>
      </c>
      <c r="I97" s="147">
        <v>193357</v>
      </c>
      <c r="J97" s="147">
        <v>142</v>
      </c>
      <c r="K97" s="147">
        <v>6411</v>
      </c>
      <c r="L97" s="147">
        <v>43637</v>
      </c>
      <c r="M97" s="147">
        <v>179</v>
      </c>
      <c r="N97" s="147">
        <v>67003</v>
      </c>
      <c r="O97" s="147">
        <v>4235323</v>
      </c>
      <c r="P97" s="147">
        <v>49194</v>
      </c>
    </row>
    <row r="98" spans="1:16" ht="15" customHeight="1">
      <c r="A98" s="162" t="s">
        <v>214</v>
      </c>
      <c r="B98" s="147">
        <v>48919</v>
      </c>
      <c r="C98" s="147">
        <v>3218073</v>
      </c>
      <c r="D98" s="147">
        <v>53139</v>
      </c>
      <c r="E98" s="147">
        <v>8857</v>
      </c>
      <c r="F98" s="147">
        <v>253082</v>
      </c>
      <c r="G98" s="147">
        <v>14515</v>
      </c>
      <c r="H98" s="147">
        <v>38334</v>
      </c>
      <c r="I98" s="147">
        <v>185003</v>
      </c>
      <c r="J98" s="147">
        <v>157</v>
      </c>
      <c r="K98" s="147">
        <v>5969</v>
      </c>
      <c r="L98" s="147">
        <v>60589</v>
      </c>
      <c r="M98" s="147">
        <v>204</v>
      </c>
      <c r="N98" s="147">
        <v>58639</v>
      </c>
      <c r="O98" s="147">
        <v>3721082</v>
      </c>
      <c r="P98" s="147">
        <v>48253</v>
      </c>
    </row>
    <row r="99" spans="1:16" ht="15" customHeight="1">
      <c r="A99" s="162" t="s">
        <v>226</v>
      </c>
      <c r="B99" s="147">
        <v>62593</v>
      </c>
      <c r="C99" s="147">
        <v>4118703</v>
      </c>
      <c r="D99" s="147">
        <v>52818</v>
      </c>
      <c r="E99" s="147">
        <v>11456</v>
      </c>
      <c r="F99" s="147">
        <v>311854</v>
      </c>
      <c r="G99" s="147">
        <v>15512</v>
      </c>
      <c r="H99" s="147">
        <v>48482</v>
      </c>
      <c r="I99" s="147">
        <v>251139</v>
      </c>
      <c r="J99" s="147">
        <v>170</v>
      </c>
      <c r="K99" s="147">
        <v>7814</v>
      </c>
      <c r="L99" s="147">
        <v>56684</v>
      </c>
      <c r="M99" s="147">
        <v>189</v>
      </c>
      <c r="N99" s="147">
        <v>75350</v>
      </c>
      <c r="O99" s="147">
        <v>4738127</v>
      </c>
      <c r="P99" s="147">
        <v>48002</v>
      </c>
    </row>
    <row r="100" spans="1:16" ht="15" customHeight="1">
      <c r="A100" s="164" t="s">
        <v>215</v>
      </c>
      <c r="B100" s="149">
        <v>1455539</v>
      </c>
      <c r="C100" s="149">
        <v>84823012</v>
      </c>
      <c r="D100" s="149">
        <v>46543</v>
      </c>
      <c r="E100" s="149">
        <v>207441</v>
      </c>
      <c r="F100" s="149">
        <v>5000389</v>
      </c>
      <c r="G100" s="149">
        <v>13395</v>
      </c>
      <c r="H100" s="149">
        <v>995094</v>
      </c>
      <c r="I100" s="149">
        <v>2658140</v>
      </c>
      <c r="J100" s="149">
        <v>124</v>
      </c>
      <c r="K100" s="149">
        <v>113064</v>
      </c>
      <c r="L100" s="149">
        <v>779313</v>
      </c>
      <c r="M100" s="149">
        <v>146</v>
      </c>
      <c r="N100" s="149">
        <v>1648663</v>
      </c>
      <c r="O100" s="149">
        <v>93251270</v>
      </c>
      <c r="P100" s="149">
        <v>43481</v>
      </c>
    </row>
    <row r="101" spans="1:16" ht="15" customHeight="1">
      <c r="A101" s="162"/>
      <c r="B101" s="147"/>
      <c r="C101" s="147"/>
      <c r="D101" s="147"/>
      <c r="E101" s="147"/>
      <c r="F101" s="147"/>
      <c r="G101" s="147"/>
      <c r="H101" s="147"/>
      <c r="I101" s="147"/>
      <c r="J101" s="147"/>
      <c r="K101" s="147"/>
      <c r="L101" s="147"/>
      <c r="M101" s="147"/>
      <c r="N101" s="147"/>
      <c r="O101" s="147"/>
      <c r="P101" s="147"/>
    </row>
    <row r="102" spans="1:16" s="10" customFormat="1" ht="15" customHeight="1">
      <c r="A102" s="162" t="s">
        <v>142</v>
      </c>
      <c r="B102" s="147"/>
      <c r="C102" s="147"/>
      <c r="D102" s="147"/>
      <c r="E102" s="147"/>
      <c r="F102" s="147"/>
      <c r="G102" s="147"/>
      <c r="H102" s="147"/>
      <c r="I102" s="147"/>
      <c r="J102" s="147"/>
      <c r="K102" s="147"/>
      <c r="L102" s="147"/>
      <c r="M102" s="147"/>
      <c r="N102" s="147"/>
      <c r="O102" s="147"/>
      <c r="P102" s="147"/>
    </row>
    <row r="103" spans="1:16" s="10" customFormat="1" ht="15" customHeight="1">
      <c r="A103" s="162" t="s">
        <v>181</v>
      </c>
      <c r="B103" s="147"/>
      <c r="C103" s="147"/>
      <c r="D103" s="147"/>
      <c r="E103" s="147"/>
      <c r="F103" s="147"/>
      <c r="G103" s="147"/>
      <c r="H103" s="147"/>
      <c r="I103" s="147"/>
      <c r="J103" s="147"/>
      <c r="K103" s="147"/>
      <c r="L103" s="147"/>
      <c r="M103" s="147"/>
      <c r="N103" s="147"/>
      <c r="O103" s="147"/>
      <c r="P103" s="147"/>
    </row>
    <row r="104" spans="1:16" s="10" customFormat="1" ht="15" customHeight="1">
      <c r="A104" s="162" t="s">
        <v>177</v>
      </c>
      <c r="B104" s="127"/>
      <c r="C104" s="127"/>
      <c r="D104" s="127"/>
      <c r="E104" s="127"/>
      <c r="F104" s="127"/>
      <c r="G104" s="127"/>
      <c r="H104" s="124"/>
      <c r="I104" s="124"/>
      <c r="J104" s="124"/>
      <c r="K104" s="124"/>
      <c r="L104" s="124"/>
      <c r="M104" s="124"/>
      <c r="N104" s="124"/>
      <c r="O104" s="124"/>
      <c r="P104" s="124"/>
    </row>
    <row r="105" spans="1:16" s="10" customFormat="1" ht="15" customHeight="1">
      <c r="A105" s="162" t="s">
        <v>216</v>
      </c>
      <c r="B105" s="166"/>
      <c r="C105" s="166"/>
      <c r="D105" s="166"/>
      <c r="E105" s="166"/>
      <c r="F105" s="166"/>
      <c r="G105" s="166"/>
      <c r="H105" s="167"/>
      <c r="I105" s="167"/>
      <c r="J105" s="167"/>
      <c r="K105" s="167"/>
      <c r="L105" s="167"/>
      <c r="M105" s="167"/>
      <c r="N105" s="167"/>
      <c r="O105" s="167"/>
      <c r="P105" s="167"/>
    </row>
    <row r="106" spans="1:16" ht="15" customHeight="1">
      <c r="A106" s="162" t="s">
        <v>224</v>
      </c>
      <c r="B106" s="102"/>
      <c r="C106" s="102"/>
      <c r="D106" s="102"/>
      <c r="E106" s="102"/>
      <c r="F106" s="102"/>
      <c r="G106" s="102"/>
      <c r="H106" s="102"/>
      <c r="I106" s="102"/>
      <c r="J106" s="102"/>
      <c r="K106" s="102"/>
      <c r="L106" s="102"/>
      <c r="M106" s="102"/>
      <c r="N106" s="102"/>
      <c r="O106" s="102"/>
      <c r="P106" s="102"/>
    </row>
    <row r="107" spans="1:16" ht="15" customHeight="1">
      <c r="A107" s="162" t="s">
        <v>125</v>
      </c>
      <c r="B107" s="102"/>
      <c r="C107" s="102"/>
      <c r="D107" s="102"/>
      <c r="E107" s="102"/>
      <c r="F107" s="102"/>
      <c r="G107" s="102"/>
      <c r="H107" s="102"/>
      <c r="I107" s="102"/>
      <c r="J107" s="102"/>
      <c r="K107" s="102"/>
      <c r="L107" s="102"/>
      <c r="M107" s="102"/>
      <c r="N107" s="102"/>
      <c r="O107" s="102"/>
      <c r="P107" s="102"/>
    </row>
    <row r="108" spans="1:16" ht="15" customHeight="1">
      <c r="A108" s="162"/>
      <c r="B108" s="102"/>
      <c r="C108" s="102"/>
      <c r="D108" s="102"/>
      <c r="E108" s="102"/>
      <c r="F108" s="102"/>
      <c r="G108" s="102"/>
      <c r="H108" s="102"/>
      <c r="I108" s="102"/>
      <c r="J108" s="102"/>
      <c r="K108" s="102"/>
      <c r="L108" s="102"/>
      <c r="M108" s="102"/>
      <c r="N108" s="102"/>
      <c r="O108" s="102"/>
      <c r="P108" s="102"/>
    </row>
    <row r="109" spans="1:16" ht="15" customHeight="1">
      <c r="A109" s="110" t="s">
        <v>194</v>
      </c>
      <c r="B109" s="102"/>
      <c r="C109" s="102"/>
      <c r="D109" s="102"/>
      <c r="E109" s="102"/>
      <c r="F109" s="102"/>
      <c r="G109" s="102"/>
      <c r="H109" s="102"/>
      <c r="I109" s="102"/>
      <c r="J109" s="102"/>
      <c r="K109" s="102"/>
      <c r="L109" s="102"/>
      <c r="M109" s="102"/>
      <c r="N109" s="102"/>
      <c r="O109" s="102"/>
      <c r="P109" s="102"/>
    </row>
    <row r="110" spans="1:16" ht="15" customHeight="1">
      <c r="A110" s="164"/>
      <c r="B110" s="136"/>
      <c r="C110" s="136"/>
      <c r="D110" s="136"/>
      <c r="E110" s="136"/>
      <c r="F110" s="136"/>
      <c r="G110" s="136"/>
      <c r="H110" s="136"/>
      <c r="I110" s="136"/>
      <c r="J110" s="136"/>
      <c r="K110" s="136"/>
      <c r="L110" s="136"/>
      <c r="M110" s="136"/>
      <c r="N110" s="136"/>
      <c r="O110" s="136"/>
      <c r="P110" s="136"/>
    </row>
    <row r="111" spans="1:16" ht="15" customHeight="1">
      <c r="A111" s="162"/>
      <c r="B111" s="102"/>
      <c r="C111" s="102"/>
      <c r="D111" s="102"/>
      <c r="E111" s="102"/>
      <c r="F111" s="102"/>
      <c r="G111" s="102"/>
      <c r="H111" s="102"/>
      <c r="I111" s="102"/>
      <c r="J111" s="102"/>
      <c r="K111" s="102"/>
      <c r="L111" s="102"/>
      <c r="M111" s="102"/>
      <c r="N111" s="102"/>
      <c r="O111" s="102"/>
      <c r="P111" s="102"/>
    </row>
    <row r="112" ht="15" customHeight="1">
      <c r="A112" s="162"/>
    </row>
    <row r="113" ht="15" customHeight="1">
      <c r="A113" s="162"/>
    </row>
    <row r="114" ht="15" customHeight="1">
      <c r="A114" s="162"/>
    </row>
    <row r="115" ht="15" customHeight="1">
      <c r="A115" s="162"/>
    </row>
    <row r="116" ht="15" customHeight="1">
      <c r="A116" s="162"/>
    </row>
    <row r="117" ht="15" customHeight="1">
      <c r="A117" s="162"/>
    </row>
    <row r="118" ht="15" customHeight="1">
      <c r="A118" s="162"/>
    </row>
    <row r="119" ht="15" customHeight="1">
      <c r="A119" s="165"/>
    </row>
  </sheetData>
  <sheetProtection sheet="1"/>
  <mergeCells count="8">
    <mergeCell ref="A1:P1"/>
    <mergeCell ref="A2:P2"/>
    <mergeCell ref="A3:P3"/>
    <mergeCell ref="B8:D8"/>
    <mergeCell ref="E8:G8"/>
    <mergeCell ref="H8:J8"/>
    <mergeCell ref="K8:M8"/>
    <mergeCell ref="N8:P8"/>
  </mergeCells>
  <hyperlinks>
    <hyperlink ref="A109"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2" manualBreakCount="2">
    <brk id="46" max="15" man="1"/>
    <brk id="82" max="15" man="1"/>
  </rowBreaks>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P119"/>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14" customWidth="1"/>
    <col min="2" max="16" width="12.8515625" style="1" customWidth="1"/>
    <col min="17" max="16384" width="9.140625" style="1"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ht="15" customHeight="1">
      <c r="A4" s="30"/>
    </row>
    <row r="5" ht="18.75" customHeight="1">
      <c r="A5" s="32" t="str">
        <f>Contents!A5</f>
        <v>Linked Migrant Taxpayer Records from the 2014-15 Personal Income Tax and Migrants Integrated Dataset (PITMID)</v>
      </c>
    </row>
    <row r="6" ht="15" customHeight="1">
      <c r="A6" s="32"/>
    </row>
    <row r="7" ht="15" customHeight="1">
      <c r="A7" s="33" t="str">
        <f>"Table 4.1  "&amp;Contents!C21</f>
        <v>Table 4.1  Migrants, Sources of total income, By Visa stream and Period of residence in Australia–Males</v>
      </c>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10" customFormat="1" ht="15" customHeight="1">
      <c r="A10" s="69"/>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2" t="s">
        <v>1</v>
      </c>
      <c r="C11" s="12"/>
      <c r="F11" s="12"/>
      <c r="I11" s="12"/>
      <c r="L11" s="12"/>
      <c r="O11" s="12"/>
    </row>
    <row r="12" spans="1:16" ht="15" customHeight="1">
      <c r="A12" s="162" t="s">
        <v>225</v>
      </c>
      <c r="B12" s="147">
        <v>40262</v>
      </c>
      <c r="C12" s="147">
        <v>2857388</v>
      </c>
      <c r="D12" s="147">
        <v>54794</v>
      </c>
      <c r="E12" s="147">
        <v>3044</v>
      </c>
      <c r="F12" s="147">
        <v>103954</v>
      </c>
      <c r="G12" s="147">
        <v>14620</v>
      </c>
      <c r="H12" s="147">
        <v>22442</v>
      </c>
      <c r="I12" s="147">
        <v>28764</v>
      </c>
      <c r="J12" s="147">
        <v>106</v>
      </c>
      <c r="K12" s="147">
        <v>1457</v>
      </c>
      <c r="L12" s="147">
        <v>4881</v>
      </c>
      <c r="M12" s="147">
        <v>85</v>
      </c>
      <c r="N12" s="147">
        <v>42232</v>
      </c>
      <c r="O12" s="147">
        <v>2991924</v>
      </c>
      <c r="P12" s="147">
        <v>54252</v>
      </c>
    </row>
    <row r="13" spans="1:16" ht="15" customHeight="1">
      <c r="A13" s="162" t="s">
        <v>201</v>
      </c>
      <c r="B13" s="147">
        <v>31168</v>
      </c>
      <c r="C13" s="147">
        <v>2023384</v>
      </c>
      <c r="D13" s="147">
        <v>52000</v>
      </c>
      <c r="E13" s="147">
        <v>2811</v>
      </c>
      <c r="F13" s="147">
        <v>66181</v>
      </c>
      <c r="G13" s="147">
        <v>11327</v>
      </c>
      <c r="H13" s="147">
        <v>18144</v>
      </c>
      <c r="I13" s="147">
        <v>22712</v>
      </c>
      <c r="J13" s="147">
        <v>112</v>
      </c>
      <c r="K13" s="147">
        <v>1266</v>
      </c>
      <c r="L13" s="147">
        <v>4407</v>
      </c>
      <c r="M13" s="147">
        <v>92</v>
      </c>
      <c r="N13" s="147">
        <v>33239</v>
      </c>
      <c r="O13" s="147">
        <v>2118119</v>
      </c>
      <c r="P13" s="147">
        <v>49891</v>
      </c>
    </row>
    <row r="14" spans="1:16" ht="15" customHeight="1">
      <c r="A14" s="162" t="s">
        <v>202</v>
      </c>
      <c r="B14" s="147">
        <v>37940</v>
      </c>
      <c r="C14" s="147">
        <v>2709737</v>
      </c>
      <c r="D14" s="147">
        <v>55169</v>
      </c>
      <c r="E14" s="147">
        <v>4457</v>
      </c>
      <c r="F14" s="147">
        <v>116929</v>
      </c>
      <c r="G14" s="147">
        <v>12387</v>
      </c>
      <c r="H14" s="147">
        <v>24408</v>
      </c>
      <c r="I14" s="147">
        <v>38965</v>
      </c>
      <c r="J14" s="147">
        <v>146</v>
      </c>
      <c r="K14" s="147">
        <v>2042</v>
      </c>
      <c r="L14" s="147">
        <v>9753</v>
      </c>
      <c r="M14" s="147">
        <v>97</v>
      </c>
      <c r="N14" s="147">
        <v>40343</v>
      </c>
      <c r="O14" s="147">
        <v>2874692</v>
      </c>
      <c r="P14" s="147">
        <v>54485</v>
      </c>
    </row>
    <row r="15" spans="1:16" ht="15" customHeight="1">
      <c r="A15" s="162" t="s">
        <v>203</v>
      </c>
      <c r="B15" s="147">
        <v>41006</v>
      </c>
      <c r="C15" s="147">
        <v>3213605</v>
      </c>
      <c r="D15" s="147">
        <v>61378</v>
      </c>
      <c r="E15" s="147">
        <v>5435</v>
      </c>
      <c r="F15" s="147">
        <v>158984</v>
      </c>
      <c r="G15" s="147">
        <v>13055</v>
      </c>
      <c r="H15" s="147">
        <v>28473</v>
      </c>
      <c r="I15" s="147">
        <v>50137</v>
      </c>
      <c r="J15" s="147">
        <v>174</v>
      </c>
      <c r="K15" s="147">
        <v>2658</v>
      </c>
      <c r="L15" s="147">
        <v>12028</v>
      </c>
      <c r="M15" s="147">
        <v>105</v>
      </c>
      <c r="N15" s="147">
        <v>43972</v>
      </c>
      <c r="O15" s="147">
        <v>3437621</v>
      </c>
      <c r="P15" s="147">
        <v>59948</v>
      </c>
    </row>
    <row r="16" spans="1:16" ht="15" customHeight="1">
      <c r="A16" s="162" t="s">
        <v>204</v>
      </c>
      <c r="B16" s="147">
        <v>41460</v>
      </c>
      <c r="C16" s="147">
        <v>3336700</v>
      </c>
      <c r="D16" s="147">
        <v>63694</v>
      </c>
      <c r="E16" s="147">
        <v>5836</v>
      </c>
      <c r="F16" s="147">
        <v>180169</v>
      </c>
      <c r="G16" s="147">
        <v>15073</v>
      </c>
      <c r="H16" s="147">
        <v>29265</v>
      </c>
      <c r="I16" s="147">
        <v>60462</v>
      </c>
      <c r="J16" s="147">
        <v>164</v>
      </c>
      <c r="K16" s="147">
        <v>3324</v>
      </c>
      <c r="L16" s="147">
        <v>16843</v>
      </c>
      <c r="M16" s="147">
        <v>86</v>
      </c>
      <c r="N16" s="147">
        <v>44904</v>
      </c>
      <c r="O16" s="147">
        <v>3593213</v>
      </c>
      <c r="P16" s="147">
        <v>61845</v>
      </c>
    </row>
    <row r="17" spans="1:16" ht="15" customHeight="1">
      <c r="A17" s="162" t="s">
        <v>205</v>
      </c>
      <c r="B17" s="147">
        <v>32689</v>
      </c>
      <c r="C17" s="147">
        <v>2639685</v>
      </c>
      <c r="D17" s="147">
        <v>64374</v>
      </c>
      <c r="E17" s="147">
        <v>4441</v>
      </c>
      <c r="F17" s="147">
        <v>129075</v>
      </c>
      <c r="G17" s="147">
        <v>12333</v>
      </c>
      <c r="H17" s="147">
        <v>23272</v>
      </c>
      <c r="I17" s="147">
        <v>51811</v>
      </c>
      <c r="J17" s="147">
        <v>143</v>
      </c>
      <c r="K17" s="147">
        <v>2889</v>
      </c>
      <c r="L17" s="147">
        <v>13645</v>
      </c>
      <c r="M17" s="147">
        <v>88</v>
      </c>
      <c r="N17" s="147">
        <v>35368</v>
      </c>
      <c r="O17" s="147">
        <v>2834916</v>
      </c>
      <c r="P17" s="147">
        <v>62468</v>
      </c>
    </row>
    <row r="18" spans="1:16" ht="15" customHeight="1">
      <c r="A18" s="162" t="s">
        <v>206</v>
      </c>
      <c r="B18" s="147">
        <v>40234</v>
      </c>
      <c r="C18" s="147">
        <v>3286448</v>
      </c>
      <c r="D18" s="147">
        <v>65327</v>
      </c>
      <c r="E18" s="147">
        <v>6103</v>
      </c>
      <c r="F18" s="147">
        <v>194028</v>
      </c>
      <c r="G18" s="147">
        <v>13505</v>
      </c>
      <c r="H18" s="147">
        <v>29018</v>
      </c>
      <c r="I18" s="147">
        <v>56998</v>
      </c>
      <c r="J18" s="147">
        <v>118</v>
      </c>
      <c r="K18" s="147">
        <v>3774</v>
      </c>
      <c r="L18" s="147">
        <v>19419</v>
      </c>
      <c r="M18" s="147">
        <v>101</v>
      </c>
      <c r="N18" s="147">
        <v>44147</v>
      </c>
      <c r="O18" s="147">
        <v>3555336</v>
      </c>
      <c r="P18" s="147">
        <v>62932</v>
      </c>
    </row>
    <row r="19" spans="1:16" ht="15" customHeight="1">
      <c r="A19" s="162" t="s">
        <v>207</v>
      </c>
      <c r="B19" s="147">
        <v>47187</v>
      </c>
      <c r="C19" s="147">
        <v>3687410</v>
      </c>
      <c r="D19" s="147">
        <v>61742</v>
      </c>
      <c r="E19" s="147">
        <v>8203</v>
      </c>
      <c r="F19" s="147">
        <v>223096</v>
      </c>
      <c r="G19" s="147">
        <v>14320</v>
      </c>
      <c r="H19" s="147">
        <v>33393</v>
      </c>
      <c r="I19" s="147">
        <v>65382</v>
      </c>
      <c r="J19" s="147">
        <v>101</v>
      </c>
      <c r="K19" s="147">
        <v>4459</v>
      </c>
      <c r="L19" s="147">
        <v>23485</v>
      </c>
      <c r="M19" s="147">
        <v>92</v>
      </c>
      <c r="N19" s="147">
        <v>52569</v>
      </c>
      <c r="O19" s="147">
        <v>4006303</v>
      </c>
      <c r="P19" s="147">
        <v>58969</v>
      </c>
    </row>
    <row r="20" spans="1:16" ht="15" customHeight="1">
      <c r="A20" s="162" t="s">
        <v>208</v>
      </c>
      <c r="B20" s="147">
        <v>43928</v>
      </c>
      <c r="C20" s="147">
        <v>3399080</v>
      </c>
      <c r="D20" s="147">
        <v>62720</v>
      </c>
      <c r="E20" s="147">
        <v>7784</v>
      </c>
      <c r="F20" s="147">
        <v>223126</v>
      </c>
      <c r="G20" s="147">
        <v>15232</v>
      </c>
      <c r="H20" s="147">
        <v>31282</v>
      </c>
      <c r="I20" s="147">
        <v>52014</v>
      </c>
      <c r="J20" s="147">
        <v>87</v>
      </c>
      <c r="K20" s="147">
        <v>4143</v>
      </c>
      <c r="L20" s="147">
        <v>23181</v>
      </c>
      <c r="M20" s="147">
        <v>107</v>
      </c>
      <c r="N20" s="147">
        <v>49292</v>
      </c>
      <c r="O20" s="147">
        <v>3696693</v>
      </c>
      <c r="P20" s="147">
        <v>59382</v>
      </c>
    </row>
    <row r="21" spans="1:16" ht="15" customHeight="1">
      <c r="A21" s="162" t="s">
        <v>209</v>
      </c>
      <c r="B21" s="147">
        <v>38334</v>
      </c>
      <c r="C21" s="147">
        <v>2973264</v>
      </c>
      <c r="D21" s="147">
        <v>64101</v>
      </c>
      <c r="E21" s="147">
        <v>7035</v>
      </c>
      <c r="F21" s="147">
        <v>192888</v>
      </c>
      <c r="G21" s="147">
        <v>15430</v>
      </c>
      <c r="H21" s="147">
        <v>27913</v>
      </c>
      <c r="I21" s="147">
        <v>55678</v>
      </c>
      <c r="J21" s="147">
        <v>85</v>
      </c>
      <c r="K21" s="147">
        <v>3743</v>
      </c>
      <c r="L21" s="147">
        <v>25011</v>
      </c>
      <c r="M21" s="147">
        <v>106</v>
      </c>
      <c r="N21" s="147">
        <v>43583</v>
      </c>
      <c r="O21" s="147">
        <v>3246952</v>
      </c>
      <c r="P21" s="147">
        <v>60063</v>
      </c>
    </row>
    <row r="22" spans="1:16" ht="15" customHeight="1">
      <c r="A22" s="162" t="s">
        <v>210</v>
      </c>
      <c r="B22" s="147">
        <v>33004</v>
      </c>
      <c r="C22" s="147">
        <v>2722135</v>
      </c>
      <c r="D22" s="147">
        <v>69310</v>
      </c>
      <c r="E22" s="147">
        <v>5673</v>
      </c>
      <c r="F22" s="147">
        <v>159505</v>
      </c>
      <c r="G22" s="147">
        <v>14297</v>
      </c>
      <c r="H22" s="147">
        <v>24523</v>
      </c>
      <c r="I22" s="147">
        <v>50974</v>
      </c>
      <c r="J22" s="147">
        <v>83</v>
      </c>
      <c r="K22" s="147">
        <v>3262</v>
      </c>
      <c r="L22" s="147">
        <v>18460</v>
      </c>
      <c r="M22" s="147">
        <v>125</v>
      </c>
      <c r="N22" s="147">
        <v>37453</v>
      </c>
      <c r="O22" s="147">
        <v>2955665</v>
      </c>
      <c r="P22" s="147">
        <v>64158</v>
      </c>
    </row>
    <row r="23" spans="1:16" ht="15" customHeight="1">
      <c r="A23" s="162" t="s">
        <v>211</v>
      </c>
      <c r="B23" s="147">
        <v>26778</v>
      </c>
      <c r="C23" s="147">
        <v>2320800</v>
      </c>
      <c r="D23" s="147">
        <v>71921</v>
      </c>
      <c r="E23" s="147">
        <v>4578</v>
      </c>
      <c r="F23" s="147">
        <v>141415</v>
      </c>
      <c r="G23" s="147">
        <v>14134</v>
      </c>
      <c r="H23" s="147">
        <v>20628</v>
      </c>
      <c r="I23" s="147">
        <v>51466</v>
      </c>
      <c r="J23" s="147">
        <v>89</v>
      </c>
      <c r="K23" s="147">
        <v>2990</v>
      </c>
      <c r="L23" s="147">
        <v>19801</v>
      </c>
      <c r="M23" s="147">
        <v>164</v>
      </c>
      <c r="N23" s="147">
        <v>30697</v>
      </c>
      <c r="O23" s="147">
        <v>2530795</v>
      </c>
      <c r="P23" s="147">
        <v>65995</v>
      </c>
    </row>
    <row r="24" spans="1:16" s="7" customFormat="1" ht="15" customHeight="1">
      <c r="A24" s="162" t="s">
        <v>212</v>
      </c>
      <c r="B24" s="147">
        <v>23065</v>
      </c>
      <c r="C24" s="147">
        <v>2003330</v>
      </c>
      <c r="D24" s="147">
        <v>72882</v>
      </c>
      <c r="E24" s="147">
        <v>3806</v>
      </c>
      <c r="F24" s="147">
        <v>134343</v>
      </c>
      <c r="G24" s="147">
        <v>14651</v>
      </c>
      <c r="H24" s="147">
        <v>18018</v>
      </c>
      <c r="I24" s="147">
        <v>55313</v>
      </c>
      <c r="J24" s="147">
        <v>88</v>
      </c>
      <c r="K24" s="147">
        <v>2719</v>
      </c>
      <c r="L24" s="147">
        <v>46090</v>
      </c>
      <c r="M24" s="147">
        <v>173</v>
      </c>
      <c r="N24" s="147">
        <v>26569</v>
      </c>
      <c r="O24" s="147">
        <v>2232801</v>
      </c>
      <c r="P24" s="147">
        <v>66885</v>
      </c>
    </row>
    <row r="25" spans="1:16" s="7" customFormat="1" ht="15" customHeight="1">
      <c r="A25" s="162" t="s">
        <v>213</v>
      </c>
      <c r="B25" s="147">
        <v>18639</v>
      </c>
      <c r="C25" s="147">
        <v>1632733</v>
      </c>
      <c r="D25" s="147">
        <v>74845</v>
      </c>
      <c r="E25" s="147">
        <v>3052</v>
      </c>
      <c r="F25" s="147">
        <v>100999</v>
      </c>
      <c r="G25" s="147">
        <v>13932</v>
      </c>
      <c r="H25" s="147">
        <v>14909</v>
      </c>
      <c r="I25" s="147">
        <v>51573</v>
      </c>
      <c r="J25" s="147">
        <v>102</v>
      </c>
      <c r="K25" s="147">
        <v>2220</v>
      </c>
      <c r="L25" s="147">
        <v>17639</v>
      </c>
      <c r="M25" s="147">
        <v>162</v>
      </c>
      <c r="N25" s="147">
        <v>21483</v>
      </c>
      <c r="O25" s="147">
        <v>1801250</v>
      </c>
      <c r="P25" s="147">
        <v>68989</v>
      </c>
    </row>
    <row r="26" spans="1:16" ht="15" customHeight="1">
      <c r="A26" s="162" t="s">
        <v>214</v>
      </c>
      <c r="B26" s="147">
        <v>15994</v>
      </c>
      <c r="C26" s="147">
        <v>1402814</v>
      </c>
      <c r="D26" s="147">
        <v>74610</v>
      </c>
      <c r="E26" s="147">
        <v>2656</v>
      </c>
      <c r="F26" s="147">
        <v>99183</v>
      </c>
      <c r="G26" s="147">
        <v>13474</v>
      </c>
      <c r="H26" s="147">
        <v>13104</v>
      </c>
      <c r="I26" s="147">
        <v>54802</v>
      </c>
      <c r="J26" s="147">
        <v>116</v>
      </c>
      <c r="K26" s="147">
        <v>2085</v>
      </c>
      <c r="L26" s="147">
        <v>20224</v>
      </c>
      <c r="M26" s="147">
        <v>200</v>
      </c>
      <c r="N26" s="147">
        <v>18658</v>
      </c>
      <c r="O26" s="147">
        <v>1577210</v>
      </c>
      <c r="P26" s="147">
        <v>68003</v>
      </c>
    </row>
    <row r="27" spans="1:16" ht="15" customHeight="1">
      <c r="A27" s="162" t="s">
        <v>226</v>
      </c>
      <c r="B27" s="147">
        <v>20085</v>
      </c>
      <c r="C27" s="147">
        <v>1759654</v>
      </c>
      <c r="D27" s="147">
        <v>72767</v>
      </c>
      <c r="E27" s="147">
        <v>3450</v>
      </c>
      <c r="F27" s="147">
        <v>115826</v>
      </c>
      <c r="G27" s="147">
        <v>13632</v>
      </c>
      <c r="H27" s="147">
        <v>16212</v>
      </c>
      <c r="I27" s="147">
        <v>73981</v>
      </c>
      <c r="J27" s="147">
        <v>124</v>
      </c>
      <c r="K27" s="147">
        <v>2738</v>
      </c>
      <c r="L27" s="147">
        <v>21660</v>
      </c>
      <c r="M27" s="147">
        <v>196</v>
      </c>
      <c r="N27" s="147">
        <v>23458</v>
      </c>
      <c r="O27" s="147">
        <v>1974531</v>
      </c>
      <c r="P27" s="147">
        <v>66109</v>
      </c>
    </row>
    <row r="28" spans="1:16" ht="15" customHeight="1">
      <c r="A28" s="163" t="s">
        <v>215</v>
      </c>
      <c r="B28" s="168">
        <v>531787</v>
      </c>
      <c r="C28" s="168">
        <v>41961524</v>
      </c>
      <c r="D28" s="168">
        <v>63186</v>
      </c>
      <c r="E28" s="168">
        <v>78373</v>
      </c>
      <c r="F28" s="168">
        <v>2339448</v>
      </c>
      <c r="G28" s="168">
        <v>13975</v>
      </c>
      <c r="H28" s="168">
        <v>374991</v>
      </c>
      <c r="I28" s="168">
        <v>823190</v>
      </c>
      <c r="J28" s="168">
        <v>116</v>
      </c>
      <c r="K28" s="168">
        <v>45777</v>
      </c>
      <c r="L28" s="168">
        <v>294316</v>
      </c>
      <c r="M28" s="168">
        <v>115</v>
      </c>
      <c r="N28" s="170">
        <v>587950</v>
      </c>
      <c r="O28" s="170">
        <v>45418122</v>
      </c>
      <c r="P28" s="170">
        <v>60118</v>
      </c>
    </row>
    <row r="29" spans="1:16" s="7" customFormat="1" ht="15" customHeight="1">
      <c r="A29" s="162" t="s">
        <v>2</v>
      </c>
      <c r="B29" s="147"/>
      <c r="C29" s="147"/>
      <c r="D29" s="147"/>
      <c r="E29" s="147"/>
      <c r="F29" s="147"/>
      <c r="G29" s="147"/>
      <c r="H29" s="147"/>
      <c r="I29" s="147"/>
      <c r="J29" s="147"/>
      <c r="K29" s="147"/>
      <c r="L29" s="147"/>
      <c r="M29" s="147"/>
      <c r="N29" s="147"/>
      <c r="O29" s="147"/>
      <c r="P29" s="147"/>
    </row>
    <row r="30" spans="1:16" ht="15" customHeight="1">
      <c r="A30" s="162" t="s">
        <v>225</v>
      </c>
      <c r="B30" s="147">
        <v>5855</v>
      </c>
      <c r="C30" s="147">
        <v>244094</v>
      </c>
      <c r="D30" s="147">
        <v>24895</v>
      </c>
      <c r="E30" s="147">
        <v>692</v>
      </c>
      <c r="F30" s="147">
        <v>13633</v>
      </c>
      <c r="G30" s="147">
        <v>13388</v>
      </c>
      <c r="H30" s="147">
        <v>2818</v>
      </c>
      <c r="I30" s="147">
        <v>7902</v>
      </c>
      <c r="J30" s="147">
        <v>74</v>
      </c>
      <c r="K30" s="147">
        <v>279</v>
      </c>
      <c r="L30" s="147">
        <v>2343</v>
      </c>
      <c r="M30" s="147">
        <v>120</v>
      </c>
      <c r="N30" s="147">
        <v>6492</v>
      </c>
      <c r="O30" s="147">
        <v>267829</v>
      </c>
      <c r="P30" s="147">
        <v>24462</v>
      </c>
    </row>
    <row r="31" spans="1:16" ht="15" customHeight="1">
      <c r="A31" s="162" t="s">
        <v>201</v>
      </c>
      <c r="B31" s="147">
        <v>6418</v>
      </c>
      <c r="C31" s="147">
        <v>189319</v>
      </c>
      <c r="D31" s="147">
        <v>17000</v>
      </c>
      <c r="E31" s="147">
        <v>881</v>
      </c>
      <c r="F31" s="147">
        <v>17213</v>
      </c>
      <c r="G31" s="147">
        <v>10237</v>
      </c>
      <c r="H31" s="147">
        <v>3012</v>
      </c>
      <c r="I31" s="147">
        <v>7853</v>
      </c>
      <c r="J31" s="147">
        <v>61</v>
      </c>
      <c r="K31" s="147">
        <v>298</v>
      </c>
      <c r="L31" s="147">
        <v>4358</v>
      </c>
      <c r="M31" s="147">
        <v>2501</v>
      </c>
      <c r="N31" s="147">
        <v>7416</v>
      </c>
      <c r="O31" s="147">
        <v>219417</v>
      </c>
      <c r="P31" s="147">
        <v>17095</v>
      </c>
    </row>
    <row r="32" spans="1:16" ht="15" customHeight="1">
      <c r="A32" s="162" t="s">
        <v>202</v>
      </c>
      <c r="B32" s="147">
        <v>10901</v>
      </c>
      <c r="C32" s="147">
        <v>453781</v>
      </c>
      <c r="D32" s="147">
        <v>33065</v>
      </c>
      <c r="E32" s="147">
        <v>1873</v>
      </c>
      <c r="F32" s="147">
        <v>35573</v>
      </c>
      <c r="G32" s="147">
        <v>14699</v>
      </c>
      <c r="H32" s="147">
        <v>5928</v>
      </c>
      <c r="I32" s="147">
        <v>13330</v>
      </c>
      <c r="J32" s="147">
        <v>92</v>
      </c>
      <c r="K32" s="147">
        <v>620</v>
      </c>
      <c r="L32" s="147">
        <v>12429</v>
      </c>
      <c r="M32" s="147">
        <v>2539</v>
      </c>
      <c r="N32" s="147">
        <v>12446</v>
      </c>
      <c r="O32" s="147">
        <v>513605</v>
      </c>
      <c r="P32" s="147">
        <v>31920</v>
      </c>
    </row>
    <row r="33" spans="1:16" ht="15" customHeight="1">
      <c r="A33" s="162" t="s">
        <v>203</v>
      </c>
      <c r="B33" s="147">
        <v>12083</v>
      </c>
      <c r="C33" s="147">
        <v>575619</v>
      </c>
      <c r="D33" s="147">
        <v>40525</v>
      </c>
      <c r="E33" s="147">
        <v>2193</v>
      </c>
      <c r="F33" s="147">
        <v>43898</v>
      </c>
      <c r="G33" s="147">
        <v>15205</v>
      </c>
      <c r="H33" s="147">
        <v>7098</v>
      </c>
      <c r="I33" s="147">
        <v>18194</v>
      </c>
      <c r="J33" s="147">
        <v>104</v>
      </c>
      <c r="K33" s="147">
        <v>766</v>
      </c>
      <c r="L33" s="147">
        <v>13355</v>
      </c>
      <c r="M33" s="147">
        <v>1576</v>
      </c>
      <c r="N33" s="147">
        <v>13849</v>
      </c>
      <c r="O33" s="147">
        <v>651567</v>
      </c>
      <c r="P33" s="147">
        <v>38703</v>
      </c>
    </row>
    <row r="34" spans="1:16" ht="15" customHeight="1">
      <c r="A34" s="162" t="s">
        <v>204</v>
      </c>
      <c r="B34" s="147">
        <v>12508</v>
      </c>
      <c r="C34" s="147">
        <v>656110</v>
      </c>
      <c r="D34" s="147">
        <v>43803</v>
      </c>
      <c r="E34" s="147">
        <v>2411</v>
      </c>
      <c r="F34" s="147">
        <v>51786</v>
      </c>
      <c r="G34" s="147">
        <v>16737</v>
      </c>
      <c r="H34" s="147">
        <v>7595</v>
      </c>
      <c r="I34" s="147">
        <v>15515</v>
      </c>
      <c r="J34" s="147">
        <v>101</v>
      </c>
      <c r="K34" s="147">
        <v>1038</v>
      </c>
      <c r="L34" s="147">
        <v>21960</v>
      </c>
      <c r="M34" s="147">
        <v>592</v>
      </c>
      <c r="N34" s="147">
        <v>14503</v>
      </c>
      <c r="O34" s="147">
        <v>743290</v>
      </c>
      <c r="P34" s="147">
        <v>41584</v>
      </c>
    </row>
    <row r="35" spans="1:16" ht="15" customHeight="1">
      <c r="A35" s="162" t="s">
        <v>205</v>
      </c>
      <c r="B35" s="147">
        <v>11860</v>
      </c>
      <c r="C35" s="147">
        <v>653215</v>
      </c>
      <c r="D35" s="147">
        <v>46873</v>
      </c>
      <c r="E35" s="147">
        <v>2386</v>
      </c>
      <c r="F35" s="147">
        <v>52346</v>
      </c>
      <c r="G35" s="147">
        <v>17556</v>
      </c>
      <c r="H35" s="147">
        <v>7545</v>
      </c>
      <c r="I35" s="147">
        <v>16646</v>
      </c>
      <c r="J35" s="147">
        <v>102</v>
      </c>
      <c r="K35" s="147">
        <v>1194</v>
      </c>
      <c r="L35" s="147">
        <v>14648</v>
      </c>
      <c r="M35" s="147">
        <v>471</v>
      </c>
      <c r="N35" s="147">
        <v>13955</v>
      </c>
      <c r="O35" s="147">
        <v>736892</v>
      </c>
      <c r="P35" s="147">
        <v>43492</v>
      </c>
    </row>
    <row r="36" spans="1:16" ht="15" customHeight="1">
      <c r="A36" s="162" t="s">
        <v>206</v>
      </c>
      <c r="B36" s="147">
        <v>12637</v>
      </c>
      <c r="C36" s="147">
        <v>719251</v>
      </c>
      <c r="D36" s="147">
        <v>48158</v>
      </c>
      <c r="E36" s="147">
        <v>2628</v>
      </c>
      <c r="F36" s="147">
        <v>58698</v>
      </c>
      <c r="G36" s="147">
        <v>17824</v>
      </c>
      <c r="H36" s="147">
        <v>7897</v>
      </c>
      <c r="I36" s="147">
        <v>20330</v>
      </c>
      <c r="J36" s="147">
        <v>93</v>
      </c>
      <c r="K36" s="147">
        <v>1303</v>
      </c>
      <c r="L36" s="147">
        <v>15363</v>
      </c>
      <c r="M36" s="147">
        <v>384</v>
      </c>
      <c r="N36" s="147">
        <v>14876</v>
      </c>
      <c r="O36" s="147">
        <v>812753</v>
      </c>
      <c r="P36" s="147">
        <v>45154</v>
      </c>
    </row>
    <row r="37" spans="1:16" ht="15" customHeight="1">
      <c r="A37" s="162" t="s">
        <v>207</v>
      </c>
      <c r="B37" s="147">
        <v>12571</v>
      </c>
      <c r="C37" s="147">
        <v>745075</v>
      </c>
      <c r="D37" s="147">
        <v>49374</v>
      </c>
      <c r="E37" s="147">
        <v>2755</v>
      </c>
      <c r="F37" s="147">
        <v>62898</v>
      </c>
      <c r="G37" s="147">
        <v>17795</v>
      </c>
      <c r="H37" s="147">
        <v>7947</v>
      </c>
      <c r="I37" s="147">
        <v>22505</v>
      </c>
      <c r="J37" s="147">
        <v>88</v>
      </c>
      <c r="K37" s="147">
        <v>1451</v>
      </c>
      <c r="L37" s="147">
        <v>17783</v>
      </c>
      <c r="M37" s="147">
        <v>361</v>
      </c>
      <c r="N37" s="147">
        <v>15003</v>
      </c>
      <c r="O37" s="147">
        <v>848352</v>
      </c>
      <c r="P37" s="147">
        <v>45754</v>
      </c>
    </row>
    <row r="38" spans="1:16" ht="15" customHeight="1">
      <c r="A38" s="162" t="s">
        <v>208</v>
      </c>
      <c r="B38" s="147">
        <v>11444</v>
      </c>
      <c r="C38" s="147">
        <v>701274</v>
      </c>
      <c r="D38" s="147">
        <v>50947</v>
      </c>
      <c r="E38" s="147">
        <v>2446</v>
      </c>
      <c r="F38" s="147">
        <v>61035</v>
      </c>
      <c r="G38" s="147">
        <v>18712</v>
      </c>
      <c r="H38" s="147">
        <v>7219</v>
      </c>
      <c r="I38" s="147">
        <v>19428</v>
      </c>
      <c r="J38" s="147">
        <v>89</v>
      </c>
      <c r="K38" s="147">
        <v>1310</v>
      </c>
      <c r="L38" s="147">
        <v>17003</v>
      </c>
      <c r="M38" s="147">
        <v>422</v>
      </c>
      <c r="N38" s="147">
        <v>13730</v>
      </c>
      <c r="O38" s="147">
        <v>798630</v>
      </c>
      <c r="P38" s="147">
        <v>47105</v>
      </c>
    </row>
    <row r="39" spans="1:16" ht="15" customHeight="1">
      <c r="A39" s="162" t="s">
        <v>209</v>
      </c>
      <c r="B39" s="147">
        <v>10635</v>
      </c>
      <c r="C39" s="147">
        <v>704217</v>
      </c>
      <c r="D39" s="147">
        <v>54149</v>
      </c>
      <c r="E39" s="147">
        <v>2362</v>
      </c>
      <c r="F39" s="147">
        <v>57770</v>
      </c>
      <c r="G39" s="147">
        <v>18771</v>
      </c>
      <c r="H39" s="147">
        <v>6814</v>
      </c>
      <c r="I39" s="147">
        <v>21387</v>
      </c>
      <c r="J39" s="147">
        <v>89</v>
      </c>
      <c r="K39" s="147">
        <v>1263</v>
      </c>
      <c r="L39" s="147">
        <v>14453</v>
      </c>
      <c r="M39" s="147">
        <v>348</v>
      </c>
      <c r="N39" s="147">
        <v>12771</v>
      </c>
      <c r="O39" s="147">
        <v>800590</v>
      </c>
      <c r="P39" s="147">
        <v>49522</v>
      </c>
    </row>
    <row r="40" spans="1:16" s="7" customFormat="1" ht="15" customHeight="1">
      <c r="A40" s="162" t="s">
        <v>210</v>
      </c>
      <c r="B40" s="147">
        <v>9862</v>
      </c>
      <c r="C40" s="147">
        <v>674367</v>
      </c>
      <c r="D40" s="147">
        <v>56049</v>
      </c>
      <c r="E40" s="147">
        <v>2253</v>
      </c>
      <c r="F40" s="147">
        <v>61592</v>
      </c>
      <c r="G40" s="147">
        <v>19430</v>
      </c>
      <c r="H40" s="147">
        <v>6569</v>
      </c>
      <c r="I40" s="147">
        <v>22254</v>
      </c>
      <c r="J40" s="147">
        <v>84</v>
      </c>
      <c r="K40" s="147">
        <v>1327</v>
      </c>
      <c r="L40" s="147">
        <v>19314</v>
      </c>
      <c r="M40" s="147">
        <v>465</v>
      </c>
      <c r="N40" s="147">
        <v>12056</v>
      </c>
      <c r="O40" s="147">
        <v>775583</v>
      </c>
      <c r="P40" s="147">
        <v>50472</v>
      </c>
    </row>
    <row r="41" spans="1:16" ht="15" customHeight="1">
      <c r="A41" s="162" t="s">
        <v>211</v>
      </c>
      <c r="B41" s="147">
        <v>9188</v>
      </c>
      <c r="C41" s="147">
        <v>652780</v>
      </c>
      <c r="D41" s="147">
        <v>57434</v>
      </c>
      <c r="E41" s="147">
        <v>2040</v>
      </c>
      <c r="F41" s="147">
        <v>59679</v>
      </c>
      <c r="G41" s="147">
        <v>19833</v>
      </c>
      <c r="H41" s="147">
        <v>6219</v>
      </c>
      <c r="I41" s="147">
        <v>24465</v>
      </c>
      <c r="J41" s="147">
        <v>102</v>
      </c>
      <c r="K41" s="147">
        <v>1308</v>
      </c>
      <c r="L41" s="147">
        <v>17524</v>
      </c>
      <c r="M41" s="147">
        <v>548</v>
      </c>
      <c r="N41" s="147">
        <v>11296</v>
      </c>
      <c r="O41" s="147">
        <v>753449</v>
      </c>
      <c r="P41" s="147">
        <v>51715</v>
      </c>
    </row>
    <row r="42" spans="1:16" s="7" customFormat="1" ht="15" customHeight="1">
      <c r="A42" s="162" t="s">
        <v>212</v>
      </c>
      <c r="B42" s="147">
        <v>8507</v>
      </c>
      <c r="C42" s="147">
        <v>634911</v>
      </c>
      <c r="D42" s="147">
        <v>60008</v>
      </c>
      <c r="E42" s="147">
        <v>1900</v>
      </c>
      <c r="F42" s="147">
        <v>55641</v>
      </c>
      <c r="G42" s="147">
        <v>19606</v>
      </c>
      <c r="H42" s="147">
        <v>5798</v>
      </c>
      <c r="I42" s="147">
        <v>24739</v>
      </c>
      <c r="J42" s="147">
        <v>109</v>
      </c>
      <c r="K42" s="147">
        <v>1179</v>
      </c>
      <c r="L42" s="147">
        <v>15772</v>
      </c>
      <c r="M42" s="147">
        <v>395</v>
      </c>
      <c r="N42" s="147">
        <v>10429</v>
      </c>
      <c r="O42" s="147">
        <v>731680</v>
      </c>
      <c r="P42" s="147">
        <v>53648</v>
      </c>
    </row>
    <row r="43" spans="1:16" ht="15" customHeight="1">
      <c r="A43" s="162" t="s">
        <v>213</v>
      </c>
      <c r="B43" s="147">
        <v>8274</v>
      </c>
      <c r="C43" s="147">
        <v>611214</v>
      </c>
      <c r="D43" s="147">
        <v>59379</v>
      </c>
      <c r="E43" s="147">
        <v>1968</v>
      </c>
      <c r="F43" s="147">
        <v>60520</v>
      </c>
      <c r="G43" s="147">
        <v>20494</v>
      </c>
      <c r="H43" s="147">
        <v>5500</v>
      </c>
      <c r="I43" s="147">
        <v>29883</v>
      </c>
      <c r="J43" s="147">
        <v>101</v>
      </c>
      <c r="K43" s="147">
        <v>1107</v>
      </c>
      <c r="L43" s="147">
        <v>10194</v>
      </c>
      <c r="M43" s="147">
        <v>282</v>
      </c>
      <c r="N43" s="147">
        <v>10049</v>
      </c>
      <c r="O43" s="147">
        <v>711723</v>
      </c>
      <c r="P43" s="147">
        <v>53688</v>
      </c>
    </row>
    <row r="44" spans="1:16" ht="15" customHeight="1">
      <c r="A44" s="162" t="s">
        <v>214</v>
      </c>
      <c r="B44" s="147">
        <v>7018</v>
      </c>
      <c r="C44" s="147">
        <v>517880</v>
      </c>
      <c r="D44" s="147">
        <v>59233</v>
      </c>
      <c r="E44" s="147">
        <v>1674</v>
      </c>
      <c r="F44" s="147">
        <v>56468</v>
      </c>
      <c r="G44" s="147">
        <v>18636</v>
      </c>
      <c r="H44" s="147">
        <v>4808</v>
      </c>
      <c r="I44" s="147">
        <v>25858</v>
      </c>
      <c r="J44" s="147">
        <v>105</v>
      </c>
      <c r="K44" s="147">
        <v>999</v>
      </c>
      <c r="L44" s="147">
        <v>10065</v>
      </c>
      <c r="M44" s="147">
        <v>294</v>
      </c>
      <c r="N44" s="147">
        <v>8588</v>
      </c>
      <c r="O44" s="147">
        <v>609509</v>
      </c>
      <c r="P44" s="147">
        <v>53488</v>
      </c>
    </row>
    <row r="45" spans="1:16" ht="15" customHeight="1">
      <c r="A45" s="162" t="s">
        <v>226</v>
      </c>
      <c r="B45" s="147">
        <v>9182</v>
      </c>
      <c r="C45" s="147">
        <v>671103</v>
      </c>
      <c r="D45" s="147">
        <v>59260</v>
      </c>
      <c r="E45" s="147">
        <v>2141</v>
      </c>
      <c r="F45" s="147">
        <v>65995</v>
      </c>
      <c r="G45" s="147">
        <v>19677</v>
      </c>
      <c r="H45" s="147">
        <v>6163</v>
      </c>
      <c r="I45" s="147">
        <v>32051</v>
      </c>
      <c r="J45" s="147">
        <v>105</v>
      </c>
      <c r="K45" s="147">
        <v>1317</v>
      </c>
      <c r="L45" s="147">
        <v>16465</v>
      </c>
      <c r="M45" s="147">
        <v>264</v>
      </c>
      <c r="N45" s="147">
        <v>11281</v>
      </c>
      <c r="O45" s="147">
        <v>784975</v>
      </c>
      <c r="P45" s="147">
        <v>53363</v>
      </c>
    </row>
    <row r="46" spans="1:16" ht="15" customHeight="1">
      <c r="A46" s="163" t="s">
        <v>215</v>
      </c>
      <c r="B46" s="148">
        <v>158940</v>
      </c>
      <c r="C46" s="148">
        <v>9401581</v>
      </c>
      <c r="D46" s="148">
        <v>47563</v>
      </c>
      <c r="E46" s="148">
        <v>32605</v>
      </c>
      <c r="F46" s="148">
        <v>813359</v>
      </c>
      <c r="G46" s="148">
        <v>17808</v>
      </c>
      <c r="H46" s="148">
        <v>98927</v>
      </c>
      <c r="I46" s="148">
        <v>323585</v>
      </c>
      <c r="J46" s="148">
        <v>94</v>
      </c>
      <c r="K46" s="148">
        <v>16749</v>
      </c>
      <c r="L46" s="148">
        <v>220216</v>
      </c>
      <c r="M46" s="148">
        <v>428</v>
      </c>
      <c r="N46" s="148">
        <v>188738</v>
      </c>
      <c r="O46" s="148">
        <v>10751725</v>
      </c>
      <c r="P46" s="148">
        <v>44016</v>
      </c>
    </row>
    <row r="47" spans="1:16" ht="15" customHeight="1">
      <c r="A47" s="162" t="s">
        <v>3</v>
      </c>
      <c r="B47" s="147"/>
      <c r="C47" s="147"/>
      <c r="D47" s="147"/>
      <c r="E47" s="147"/>
      <c r="F47" s="147"/>
      <c r="G47" s="147"/>
      <c r="H47" s="147"/>
      <c r="I47" s="147"/>
      <c r="J47" s="147"/>
      <c r="K47" s="147"/>
      <c r="L47" s="147"/>
      <c r="M47" s="147"/>
      <c r="N47" s="147"/>
      <c r="O47" s="147"/>
      <c r="P47" s="147"/>
    </row>
    <row r="48" spans="1:16" s="7" customFormat="1" ht="15" customHeight="1">
      <c r="A48" s="162" t="s">
        <v>225</v>
      </c>
      <c r="B48" s="147">
        <v>229</v>
      </c>
      <c r="C48" s="147">
        <v>9415</v>
      </c>
      <c r="D48" s="147">
        <v>32797</v>
      </c>
      <c r="E48" s="147">
        <v>66</v>
      </c>
      <c r="F48" s="147">
        <v>1611</v>
      </c>
      <c r="G48" s="147">
        <v>22291</v>
      </c>
      <c r="H48" s="147">
        <v>115</v>
      </c>
      <c r="I48" s="147">
        <v>312</v>
      </c>
      <c r="J48" s="147">
        <v>170</v>
      </c>
      <c r="K48" s="174"/>
      <c r="L48" s="174"/>
      <c r="M48" s="174"/>
      <c r="N48" s="147">
        <v>285</v>
      </c>
      <c r="O48" s="147">
        <v>11244</v>
      </c>
      <c r="P48" s="147">
        <v>31421</v>
      </c>
    </row>
    <row r="49" spans="1:16" ht="15" customHeight="1">
      <c r="A49" s="162" t="s">
        <v>201</v>
      </c>
      <c r="B49" s="147">
        <v>391</v>
      </c>
      <c r="C49" s="147">
        <v>5428</v>
      </c>
      <c r="D49" s="147">
        <v>8253</v>
      </c>
      <c r="E49" s="147">
        <v>70</v>
      </c>
      <c r="F49" s="147">
        <v>1569</v>
      </c>
      <c r="G49" s="147">
        <v>11411</v>
      </c>
      <c r="H49" s="147">
        <v>75</v>
      </c>
      <c r="I49" s="147">
        <v>186</v>
      </c>
      <c r="J49" s="147">
        <v>13</v>
      </c>
      <c r="K49" s="174"/>
      <c r="L49" s="174"/>
      <c r="M49" s="174"/>
      <c r="N49" s="147">
        <v>457</v>
      </c>
      <c r="O49" s="147">
        <v>7091</v>
      </c>
      <c r="P49" s="147">
        <v>9092</v>
      </c>
    </row>
    <row r="50" spans="1:16" ht="15" customHeight="1">
      <c r="A50" s="162" t="s">
        <v>202</v>
      </c>
      <c r="B50" s="147">
        <v>1574</v>
      </c>
      <c r="C50" s="147">
        <v>30374</v>
      </c>
      <c r="D50" s="147">
        <v>14391</v>
      </c>
      <c r="E50" s="147">
        <v>327</v>
      </c>
      <c r="F50" s="147">
        <v>5331</v>
      </c>
      <c r="G50" s="147">
        <v>13000</v>
      </c>
      <c r="H50" s="147">
        <v>314</v>
      </c>
      <c r="I50" s="147">
        <v>94</v>
      </c>
      <c r="J50" s="147">
        <v>24</v>
      </c>
      <c r="K50" s="147">
        <v>14</v>
      </c>
      <c r="L50" s="147">
        <v>108</v>
      </c>
      <c r="M50" s="147">
        <v>1125</v>
      </c>
      <c r="N50" s="147">
        <v>1829</v>
      </c>
      <c r="O50" s="147">
        <v>35905</v>
      </c>
      <c r="P50" s="147">
        <v>15326</v>
      </c>
    </row>
    <row r="51" spans="1:16" ht="15" customHeight="1">
      <c r="A51" s="162" t="s">
        <v>203</v>
      </c>
      <c r="B51" s="147">
        <v>3395</v>
      </c>
      <c r="C51" s="147">
        <v>93689</v>
      </c>
      <c r="D51" s="147">
        <v>25074</v>
      </c>
      <c r="E51" s="147">
        <v>945</v>
      </c>
      <c r="F51" s="147">
        <v>17497</v>
      </c>
      <c r="G51" s="147">
        <v>17485</v>
      </c>
      <c r="H51" s="147">
        <v>963</v>
      </c>
      <c r="I51" s="147">
        <v>467</v>
      </c>
      <c r="J51" s="147">
        <v>41</v>
      </c>
      <c r="K51" s="147">
        <v>64</v>
      </c>
      <c r="L51" s="147">
        <v>67</v>
      </c>
      <c r="M51" s="147">
        <v>53</v>
      </c>
      <c r="N51" s="147">
        <v>4007</v>
      </c>
      <c r="O51" s="147">
        <v>111764</v>
      </c>
      <c r="P51" s="147">
        <v>25589</v>
      </c>
    </row>
    <row r="52" spans="1:16" ht="15" customHeight="1">
      <c r="A52" s="162" t="s">
        <v>204</v>
      </c>
      <c r="B52" s="147">
        <v>4950</v>
      </c>
      <c r="C52" s="147">
        <v>152578</v>
      </c>
      <c r="D52" s="147">
        <v>30081</v>
      </c>
      <c r="E52" s="147">
        <v>1642</v>
      </c>
      <c r="F52" s="147">
        <v>33559</v>
      </c>
      <c r="G52" s="147">
        <v>18571</v>
      </c>
      <c r="H52" s="147">
        <v>1645</v>
      </c>
      <c r="I52" s="147">
        <v>445</v>
      </c>
      <c r="J52" s="147">
        <v>55</v>
      </c>
      <c r="K52" s="147">
        <v>230</v>
      </c>
      <c r="L52" s="147">
        <v>330</v>
      </c>
      <c r="M52" s="147">
        <v>42</v>
      </c>
      <c r="N52" s="147">
        <v>6057</v>
      </c>
      <c r="O52" s="147">
        <v>186783</v>
      </c>
      <c r="P52" s="147">
        <v>29222</v>
      </c>
    </row>
    <row r="53" spans="1:16" ht="15" customHeight="1">
      <c r="A53" s="162" t="s">
        <v>205</v>
      </c>
      <c r="B53" s="147">
        <v>3331</v>
      </c>
      <c r="C53" s="147">
        <v>110689</v>
      </c>
      <c r="D53" s="147">
        <v>32324</v>
      </c>
      <c r="E53" s="147">
        <v>1048</v>
      </c>
      <c r="F53" s="147">
        <v>22564</v>
      </c>
      <c r="G53" s="147">
        <v>19296</v>
      </c>
      <c r="H53" s="147">
        <v>1354</v>
      </c>
      <c r="I53" s="147">
        <v>699</v>
      </c>
      <c r="J53" s="147">
        <v>69</v>
      </c>
      <c r="K53" s="147">
        <v>180</v>
      </c>
      <c r="L53" s="147">
        <v>105</v>
      </c>
      <c r="M53" s="147">
        <v>40</v>
      </c>
      <c r="N53" s="147">
        <v>4062</v>
      </c>
      <c r="O53" s="147">
        <v>133813</v>
      </c>
      <c r="P53" s="147">
        <v>30954</v>
      </c>
    </row>
    <row r="54" spans="1:16" ht="15" customHeight="1">
      <c r="A54" s="162" t="s">
        <v>206</v>
      </c>
      <c r="B54" s="147">
        <v>3716</v>
      </c>
      <c r="C54" s="147">
        <v>133293</v>
      </c>
      <c r="D54" s="147">
        <v>36171</v>
      </c>
      <c r="E54" s="147">
        <v>1137</v>
      </c>
      <c r="F54" s="147">
        <v>26413</v>
      </c>
      <c r="G54" s="147">
        <v>21257</v>
      </c>
      <c r="H54" s="147">
        <v>1568</v>
      </c>
      <c r="I54" s="147">
        <v>836</v>
      </c>
      <c r="J54" s="147">
        <v>81</v>
      </c>
      <c r="K54" s="147">
        <v>264</v>
      </c>
      <c r="L54" s="147">
        <v>303</v>
      </c>
      <c r="M54" s="147">
        <v>54</v>
      </c>
      <c r="N54" s="147">
        <v>4553</v>
      </c>
      <c r="O54" s="147">
        <v>160695</v>
      </c>
      <c r="P54" s="147">
        <v>34469</v>
      </c>
    </row>
    <row r="55" spans="1:16" ht="15" customHeight="1">
      <c r="A55" s="162" t="s">
        <v>207</v>
      </c>
      <c r="B55" s="147">
        <v>3400</v>
      </c>
      <c r="C55" s="147">
        <v>122770</v>
      </c>
      <c r="D55" s="147">
        <v>35000</v>
      </c>
      <c r="E55" s="147">
        <v>734</v>
      </c>
      <c r="F55" s="147">
        <v>14205</v>
      </c>
      <c r="G55" s="147">
        <v>16956</v>
      </c>
      <c r="H55" s="147">
        <v>1356</v>
      </c>
      <c r="I55" s="147">
        <v>1511</v>
      </c>
      <c r="J55" s="147">
        <v>81</v>
      </c>
      <c r="K55" s="147">
        <v>253</v>
      </c>
      <c r="L55" s="147">
        <v>364</v>
      </c>
      <c r="M55" s="147">
        <v>43</v>
      </c>
      <c r="N55" s="147">
        <v>3886</v>
      </c>
      <c r="O55" s="147">
        <v>138699</v>
      </c>
      <c r="P55" s="147">
        <v>33329</v>
      </c>
    </row>
    <row r="56" spans="1:16" s="7" customFormat="1" ht="15" customHeight="1">
      <c r="A56" s="162" t="s">
        <v>208</v>
      </c>
      <c r="B56" s="147">
        <v>2846</v>
      </c>
      <c r="C56" s="147">
        <v>112091</v>
      </c>
      <c r="D56" s="147">
        <v>37042</v>
      </c>
      <c r="E56" s="147">
        <v>584</v>
      </c>
      <c r="F56" s="147">
        <v>11630</v>
      </c>
      <c r="G56" s="147">
        <v>19012</v>
      </c>
      <c r="H56" s="147">
        <v>1146</v>
      </c>
      <c r="I56" s="147">
        <v>942</v>
      </c>
      <c r="J56" s="147">
        <v>58</v>
      </c>
      <c r="K56" s="147">
        <v>181</v>
      </c>
      <c r="L56" s="147">
        <v>380</v>
      </c>
      <c r="M56" s="147">
        <v>52</v>
      </c>
      <c r="N56" s="147">
        <v>3276</v>
      </c>
      <c r="O56" s="147">
        <v>125645</v>
      </c>
      <c r="P56" s="147">
        <v>34546</v>
      </c>
    </row>
    <row r="57" spans="1:16" ht="15" customHeight="1">
      <c r="A57" s="162" t="s">
        <v>209</v>
      </c>
      <c r="B57" s="147">
        <v>3326</v>
      </c>
      <c r="C57" s="147">
        <v>125158</v>
      </c>
      <c r="D57" s="147">
        <v>37752</v>
      </c>
      <c r="E57" s="147">
        <v>611</v>
      </c>
      <c r="F57" s="147">
        <v>12491</v>
      </c>
      <c r="G57" s="147">
        <v>18691</v>
      </c>
      <c r="H57" s="147">
        <v>1272</v>
      </c>
      <c r="I57" s="147">
        <v>724</v>
      </c>
      <c r="J57" s="147">
        <v>68</v>
      </c>
      <c r="K57" s="147">
        <v>218</v>
      </c>
      <c r="L57" s="147">
        <v>337</v>
      </c>
      <c r="M57" s="147">
        <v>66</v>
      </c>
      <c r="N57" s="147">
        <v>3772</v>
      </c>
      <c r="O57" s="147">
        <v>138884</v>
      </c>
      <c r="P57" s="147">
        <v>35960</v>
      </c>
    </row>
    <row r="58" spans="1:16" ht="15" customHeight="1">
      <c r="A58" s="162" t="s">
        <v>210</v>
      </c>
      <c r="B58" s="147">
        <v>3202</v>
      </c>
      <c r="C58" s="147">
        <v>119529</v>
      </c>
      <c r="D58" s="147">
        <v>36256</v>
      </c>
      <c r="E58" s="147">
        <v>594</v>
      </c>
      <c r="F58" s="147">
        <v>11127</v>
      </c>
      <c r="G58" s="147">
        <v>18045</v>
      </c>
      <c r="H58" s="147">
        <v>1132</v>
      </c>
      <c r="I58" s="147">
        <v>753</v>
      </c>
      <c r="J58" s="147">
        <v>39</v>
      </c>
      <c r="K58" s="147">
        <v>229</v>
      </c>
      <c r="L58" s="147">
        <v>629</v>
      </c>
      <c r="M58" s="147">
        <v>76</v>
      </c>
      <c r="N58" s="147">
        <v>3656</v>
      </c>
      <c r="O58" s="147">
        <v>132060</v>
      </c>
      <c r="P58" s="147">
        <v>33976</v>
      </c>
    </row>
    <row r="59" spans="1:16" s="7" customFormat="1" ht="15" customHeight="1">
      <c r="A59" s="162" t="s">
        <v>211</v>
      </c>
      <c r="B59" s="147">
        <v>3675</v>
      </c>
      <c r="C59" s="147">
        <v>144015</v>
      </c>
      <c r="D59" s="147">
        <v>38738</v>
      </c>
      <c r="E59" s="147">
        <v>568</v>
      </c>
      <c r="F59" s="147">
        <v>11290</v>
      </c>
      <c r="G59" s="147">
        <v>15787</v>
      </c>
      <c r="H59" s="147">
        <v>1280</v>
      </c>
      <c r="I59" s="147">
        <v>905</v>
      </c>
      <c r="J59" s="147">
        <v>41</v>
      </c>
      <c r="K59" s="147">
        <v>261</v>
      </c>
      <c r="L59" s="147">
        <v>441</v>
      </c>
      <c r="M59" s="147">
        <v>70</v>
      </c>
      <c r="N59" s="147">
        <v>4068</v>
      </c>
      <c r="O59" s="147">
        <v>156665</v>
      </c>
      <c r="P59" s="147">
        <v>36935</v>
      </c>
    </row>
    <row r="60" spans="1:16" ht="15" customHeight="1">
      <c r="A60" s="162" t="s">
        <v>212</v>
      </c>
      <c r="B60" s="147">
        <v>2541</v>
      </c>
      <c r="C60" s="147">
        <v>100659</v>
      </c>
      <c r="D60" s="147">
        <v>36011</v>
      </c>
      <c r="E60" s="147">
        <v>535</v>
      </c>
      <c r="F60" s="147">
        <v>10950</v>
      </c>
      <c r="G60" s="147">
        <v>17524</v>
      </c>
      <c r="H60" s="147">
        <v>973</v>
      </c>
      <c r="I60" s="147">
        <v>1830</v>
      </c>
      <c r="J60" s="147">
        <v>39</v>
      </c>
      <c r="K60" s="147">
        <v>195</v>
      </c>
      <c r="L60" s="147">
        <v>432</v>
      </c>
      <c r="M60" s="147">
        <v>85</v>
      </c>
      <c r="N60" s="147">
        <v>2982</v>
      </c>
      <c r="O60" s="147">
        <v>113818</v>
      </c>
      <c r="P60" s="147">
        <v>33256</v>
      </c>
    </row>
    <row r="61" spans="1:16" ht="15" customHeight="1">
      <c r="A61" s="162" t="s">
        <v>213</v>
      </c>
      <c r="B61" s="147">
        <v>2412</v>
      </c>
      <c r="C61" s="147">
        <v>99117</v>
      </c>
      <c r="D61" s="147">
        <v>37812</v>
      </c>
      <c r="E61" s="147">
        <v>635</v>
      </c>
      <c r="F61" s="147">
        <v>15698</v>
      </c>
      <c r="G61" s="147">
        <v>20182</v>
      </c>
      <c r="H61" s="147">
        <v>1065</v>
      </c>
      <c r="I61" s="147">
        <v>3206</v>
      </c>
      <c r="J61" s="147">
        <v>75</v>
      </c>
      <c r="K61" s="147">
        <v>211</v>
      </c>
      <c r="L61" s="147">
        <v>401</v>
      </c>
      <c r="M61" s="147">
        <v>105</v>
      </c>
      <c r="N61" s="147">
        <v>2957</v>
      </c>
      <c r="O61" s="147">
        <v>118390</v>
      </c>
      <c r="P61" s="147">
        <v>35368</v>
      </c>
    </row>
    <row r="62" spans="1:16" ht="15" customHeight="1">
      <c r="A62" s="162" t="s">
        <v>214</v>
      </c>
      <c r="B62" s="147">
        <v>2399</v>
      </c>
      <c r="C62" s="147">
        <v>99115</v>
      </c>
      <c r="D62" s="147">
        <v>36288</v>
      </c>
      <c r="E62" s="147">
        <v>980</v>
      </c>
      <c r="F62" s="147">
        <v>25917</v>
      </c>
      <c r="G62" s="147">
        <v>21250</v>
      </c>
      <c r="H62" s="147">
        <v>1197</v>
      </c>
      <c r="I62" s="147">
        <v>2335</v>
      </c>
      <c r="J62" s="147">
        <v>77</v>
      </c>
      <c r="K62" s="147">
        <v>263</v>
      </c>
      <c r="L62" s="147">
        <v>653</v>
      </c>
      <c r="M62" s="147">
        <v>113</v>
      </c>
      <c r="N62" s="147">
        <v>3243</v>
      </c>
      <c r="O62" s="147">
        <v>127901</v>
      </c>
      <c r="P62" s="147">
        <v>34006</v>
      </c>
    </row>
    <row r="63" spans="1:16" ht="15" customHeight="1">
      <c r="A63" s="162" t="s">
        <v>226</v>
      </c>
      <c r="B63" s="147">
        <v>3544</v>
      </c>
      <c r="C63" s="147">
        <v>165791</v>
      </c>
      <c r="D63" s="147">
        <v>41696</v>
      </c>
      <c r="E63" s="147">
        <v>1548</v>
      </c>
      <c r="F63" s="147">
        <v>39208</v>
      </c>
      <c r="G63" s="147">
        <v>21621</v>
      </c>
      <c r="H63" s="147">
        <v>1968</v>
      </c>
      <c r="I63" s="147">
        <v>7881</v>
      </c>
      <c r="J63" s="147">
        <v>63</v>
      </c>
      <c r="K63" s="147">
        <v>372</v>
      </c>
      <c r="L63" s="147">
        <v>1316</v>
      </c>
      <c r="M63" s="147">
        <v>102</v>
      </c>
      <c r="N63" s="147">
        <v>4953</v>
      </c>
      <c r="O63" s="147">
        <v>214281</v>
      </c>
      <c r="P63" s="147">
        <v>36801</v>
      </c>
    </row>
    <row r="64" spans="1:16" ht="15" customHeight="1">
      <c r="A64" s="163" t="s">
        <v>215</v>
      </c>
      <c r="B64" s="148">
        <v>44928</v>
      </c>
      <c r="C64" s="148">
        <v>1624257</v>
      </c>
      <c r="D64" s="148">
        <v>33643</v>
      </c>
      <c r="E64" s="148">
        <v>12032</v>
      </c>
      <c r="F64" s="148">
        <v>261507</v>
      </c>
      <c r="G64" s="148">
        <v>19062</v>
      </c>
      <c r="H64" s="148">
        <v>17424</v>
      </c>
      <c r="I64" s="148">
        <v>23331</v>
      </c>
      <c r="J64" s="148">
        <v>58</v>
      </c>
      <c r="K64" s="148">
        <v>2949</v>
      </c>
      <c r="L64" s="148">
        <v>6097</v>
      </c>
      <c r="M64" s="148">
        <v>67</v>
      </c>
      <c r="N64" s="148">
        <v>54044</v>
      </c>
      <c r="O64" s="148">
        <v>1914613</v>
      </c>
      <c r="P64" s="148">
        <v>31791</v>
      </c>
    </row>
    <row r="65" spans="1:16" ht="15" customHeight="1">
      <c r="A65" s="162" t="s">
        <v>143</v>
      </c>
      <c r="B65" s="147"/>
      <c r="C65" s="147"/>
      <c r="D65" s="147"/>
      <c r="E65" s="147"/>
      <c r="F65" s="147"/>
      <c r="G65" s="147"/>
      <c r="H65" s="147"/>
      <c r="I65" s="147"/>
      <c r="J65" s="147"/>
      <c r="K65" s="147"/>
      <c r="L65" s="147"/>
      <c r="M65" s="147"/>
      <c r="N65" s="147"/>
      <c r="O65" s="147"/>
      <c r="P65" s="147"/>
    </row>
    <row r="66" spans="1:16" ht="15" customHeight="1">
      <c r="A66" s="162" t="s">
        <v>225</v>
      </c>
      <c r="B66" s="147">
        <v>15861</v>
      </c>
      <c r="C66" s="147">
        <v>253074</v>
      </c>
      <c r="D66" s="147">
        <v>11766</v>
      </c>
      <c r="E66" s="147">
        <v>1881</v>
      </c>
      <c r="F66" s="147">
        <v>24186</v>
      </c>
      <c r="G66" s="147">
        <v>10925</v>
      </c>
      <c r="H66" s="147">
        <v>6357</v>
      </c>
      <c r="I66" s="147">
        <v>4411</v>
      </c>
      <c r="J66" s="147">
        <v>38</v>
      </c>
      <c r="K66" s="147">
        <v>170</v>
      </c>
      <c r="L66" s="147">
        <v>621</v>
      </c>
      <c r="M66" s="147">
        <v>169</v>
      </c>
      <c r="N66" s="147">
        <v>17138</v>
      </c>
      <c r="O66" s="147">
        <v>282483</v>
      </c>
      <c r="P66" s="147">
        <v>12812</v>
      </c>
    </row>
    <row r="67" spans="1:16" s="7" customFormat="1" ht="15" customHeight="1">
      <c r="A67" s="162" t="s">
        <v>201</v>
      </c>
      <c r="B67" s="147">
        <v>6080</v>
      </c>
      <c r="C67" s="147">
        <v>95816</v>
      </c>
      <c r="D67" s="147">
        <v>11893</v>
      </c>
      <c r="E67" s="147">
        <v>791</v>
      </c>
      <c r="F67" s="147">
        <v>9055</v>
      </c>
      <c r="G67" s="147">
        <v>8975</v>
      </c>
      <c r="H67" s="147">
        <v>2464</v>
      </c>
      <c r="I67" s="147">
        <v>534</v>
      </c>
      <c r="J67" s="147">
        <v>30</v>
      </c>
      <c r="K67" s="147">
        <v>68</v>
      </c>
      <c r="L67" s="147">
        <v>173</v>
      </c>
      <c r="M67" s="147">
        <v>65</v>
      </c>
      <c r="N67" s="147">
        <v>6601</v>
      </c>
      <c r="O67" s="147">
        <v>105537</v>
      </c>
      <c r="P67" s="147">
        <v>12602</v>
      </c>
    </row>
    <row r="68" spans="1:16" ht="15" customHeight="1">
      <c r="A68" s="162" t="s">
        <v>202</v>
      </c>
      <c r="B68" s="147">
        <v>4572</v>
      </c>
      <c r="C68" s="147">
        <v>108074</v>
      </c>
      <c r="D68" s="147">
        <v>21461</v>
      </c>
      <c r="E68" s="147">
        <v>662</v>
      </c>
      <c r="F68" s="147">
        <v>9658</v>
      </c>
      <c r="G68" s="147">
        <v>13422</v>
      </c>
      <c r="H68" s="147">
        <v>2094</v>
      </c>
      <c r="I68" s="147">
        <v>776</v>
      </c>
      <c r="J68" s="147">
        <v>42</v>
      </c>
      <c r="K68" s="147">
        <v>53</v>
      </c>
      <c r="L68" s="147">
        <v>100</v>
      </c>
      <c r="M68" s="147">
        <v>113</v>
      </c>
      <c r="N68" s="147">
        <v>4902</v>
      </c>
      <c r="O68" s="147">
        <v>118888</v>
      </c>
      <c r="P68" s="147">
        <v>21862</v>
      </c>
    </row>
    <row r="69" spans="1:16" ht="15" customHeight="1">
      <c r="A69" s="162" t="s">
        <v>203</v>
      </c>
      <c r="B69" s="147">
        <v>2008</v>
      </c>
      <c r="C69" s="147">
        <v>54284</v>
      </c>
      <c r="D69" s="147">
        <v>24751</v>
      </c>
      <c r="E69" s="147">
        <v>268</v>
      </c>
      <c r="F69" s="147">
        <v>4220</v>
      </c>
      <c r="G69" s="147">
        <v>14169</v>
      </c>
      <c r="H69" s="147">
        <v>951</v>
      </c>
      <c r="I69" s="147">
        <v>384</v>
      </c>
      <c r="J69" s="147">
        <v>52</v>
      </c>
      <c r="K69" s="147">
        <v>48</v>
      </c>
      <c r="L69" s="147">
        <v>131</v>
      </c>
      <c r="M69" s="147">
        <v>45</v>
      </c>
      <c r="N69" s="147">
        <v>2153</v>
      </c>
      <c r="O69" s="147">
        <v>58868</v>
      </c>
      <c r="P69" s="147">
        <v>25104</v>
      </c>
    </row>
    <row r="70" spans="1:16" ht="15" customHeight="1">
      <c r="A70" s="162" t="s">
        <v>204</v>
      </c>
      <c r="B70" s="147">
        <v>1135</v>
      </c>
      <c r="C70" s="147">
        <v>33737</v>
      </c>
      <c r="D70" s="147">
        <v>27890</v>
      </c>
      <c r="E70" s="147">
        <v>150</v>
      </c>
      <c r="F70" s="147">
        <v>2401</v>
      </c>
      <c r="G70" s="147">
        <v>12390</v>
      </c>
      <c r="H70" s="147">
        <v>536</v>
      </c>
      <c r="I70" s="147">
        <v>416</v>
      </c>
      <c r="J70" s="147">
        <v>57</v>
      </c>
      <c r="K70" s="147">
        <v>44</v>
      </c>
      <c r="L70" s="147">
        <v>120</v>
      </c>
      <c r="M70" s="147">
        <v>90</v>
      </c>
      <c r="N70" s="147">
        <v>1223</v>
      </c>
      <c r="O70" s="147">
        <v>36500</v>
      </c>
      <c r="P70" s="147">
        <v>27806</v>
      </c>
    </row>
    <row r="71" spans="1:16" ht="15" customHeight="1">
      <c r="A71" s="162" t="s">
        <v>205</v>
      </c>
      <c r="B71" s="147">
        <v>738</v>
      </c>
      <c r="C71" s="147">
        <v>24743</v>
      </c>
      <c r="D71" s="147">
        <v>29490</v>
      </c>
      <c r="E71" s="147">
        <v>111</v>
      </c>
      <c r="F71" s="147">
        <v>2055</v>
      </c>
      <c r="G71" s="147">
        <v>15033</v>
      </c>
      <c r="H71" s="147">
        <v>373</v>
      </c>
      <c r="I71" s="147">
        <v>135</v>
      </c>
      <c r="J71" s="147">
        <v>69</v>
      </c>
      <c r="K71" s="147">
        <v>64</v>
      </c>
      <c r="L71" s="147">
        <v>210</v>
      </c>
      <c r="M71" s="147">
        <v>54</v>
      </c>
      <c r="N71" s="147">
        <v>827</v>
      </c>
      <c r="O71" s="147">
        <v>27082</v>
      </c>
      <c r="P71" s="147">
        <v>28049</v>
      </c>
    </row>
    <row r="72" spans="1:16" s="10" customFormat="1" ht="15" customHeight="1">
      <c r="A72" s="162" t="s">
        <v>206</v>
      </c>
      <c r="B72" s="147">
        <v>662</v>
      </c>
      <c r="C72" s="147">
        <v>23430</v>
      </c>
      <c r="D72" s="147">
        <v>32665</v>
      </c>
      <c r="E72" s="147">
        <v>94</v>
      </c>
      <c r="F72" s="147">
        <v>1357</v>
      </c>
      <c r="G72" s="147">
        <v>9660</v>
      </c>
      <c r="H72" s="147">
        <v>312</v>
      </c>
      <c r="I72" s="147">
        <v>308</v>
      </c>
      <c r="J72" s="147">
        <v>69</v>
      </c>
      <c r="K72" s="147">
        <v>42</v>
      </c>
      <c r="L72" s="147">
        <v>156</v>
      </c>
      <c r="M72" s="147">
        <v>80</v>
      </c>
      <c r="N72" s="147">
        <v>742</v>
      </c>
      <c r="O72" s="147">
        <v>25218</v>
      </c>
      <c r="P72" s="147">
        <v>31450</v>
      </c>
    </row>
    <row r="73" spans="1:16" ht="15" customHeight="1">
      <c r="A73" s="162" t="s">
        <v>207</v>
      </c>
      <c r="B73" s="147">
        <v>763</v>
      </c>
      <c r="C73" s="147">
        <v>29142</v>
      </c>
      <c r="D73" s="147">
        <v>37059</v>
      </c>
      <c r="E73" s="147">
        <v>114</v>
      </c>
      <c r="F73" s="147">
        <v>1509</v>
      </c>
      <c r="G73" s="147">
        <v>8942</v>
      </c>
      <c r="H73" s="147">
        <v>361</v>
      </c>
      <c r="I73" s="147">
        <v>379</v>
      </c>
      <c r="J73" s="147">
        <v>63</v>
      </c>
      <c r="K73" s="147">
        <v>63</v>
      </c>
      <c r="L73" s="147">
        <v>145</v>
      </c>
      <c r="M73" s="147">
        <v>50</v>
      </c>
      <c r="N73" s="147">
        <v>833</v>
      </c>
      <c r="O73" s="147">
        <v>31044</v>
      </c>
      <c r="P73" s="147">
        <v>34799</v>
      </c>
    </row>
    <row r="74" spans="1:16" ht="15" customHeight="1">
      <c r="A74" s="162" t="s">
        <v>208</v>
      </c>
      <c r="B74" s="147">
        <v>586</v>
      </c>
      <c r="C74" s="147">
        <v>21600</v>
      </c>
      <c r="D74" s="147">
        <v>35193</v>
      </c>
      <c r="E74" s="147">
        <v>93</v>
      </c>
      <c r="F74" s="147">
        <v>1064</v>
      </c>
      <c r="G74" s="147">
        <v>8667</v>
      </c>
      <c r="H74" s="147">
        <v>271</v>
      </c>
      <c r="I74" s="147">
        <v>56</v>
      </c>
      <c r="J74" s="147">
        <v>50</v>
      </c>
      <c r="K74" s="147">
        <v>28</v>
      </c>
      <c r="L74" s="147">
        <v>119</v>
      </c>
      <c r="M74" s="147">
        <v>99</v>
      </c>
      <c r="N74" s="147">
        <v>642</v>
      </c>
      <c r="O74" s="147">
        <v>22791</v>
      </c>
      <c r="P74" s="147">
        <v>32676</v>
      </c>
    </row>
    <row r="75" spans="1:16" ht="15" customHeight="1">
      <c r="A75" s="162" t="s">
        <v>209</v>
      </c>
      <c r="B75" s="147">
        <v>306</v>
      </c>
      <c r="C75" s="147">
        <v>11488</v>
      </c>
      <c r="D75" s="147">
        <v>37096</v>
      </c>
      <c r="E75" s="147">
        <v>53</v>
      </c>
      <c r="F75" s="147">
        <v>889</v>
      </c>
      <c r="G75" s="147">
        <v>10204</v>
      </c>
      <c r="H75" s="147">
        <v>133</v>
      </c>
      <c r="I75" s="147">
        <v>409</v>
      </c>
      <c r="J75" s="147">
        <v>64</v>
      </c>
      <c r="K75" s="147">
        <v>24</v>
      </c>
      <c r="L75" s="147">
        <v>34</v>
      </c>
      <c r="M75" s="147">
        <v>81</v>
      </c>
      <c r="N75" s="147">
        <v>334</v>
      </c>
      <c r="O75" s="147">
        <v>12516</v>
      </c>
      <c r="P75" s="147">
        <v>35057</v>
      </c>
    </row>
    <row r="76" spans="1:16" s="7" customFormat="1" ht="15" customHeight="1">
      <c r="A76" s="162" t="s">
        <v>210</v>
      </c>
      <c r="B76" s="147">
        <v>83</v>
      </c>
      <c r="C76" s="147">
        <v>2767</v>
      </c>
      <c r="D76" s="147">
        <v>27848</v>
      </c>
      <c r="E76" s="147">
        <v>11</v>
      </c>
      <c r="F76" s="147">
        <v>226</v>
      </c>
      <c r="G76" s="147">
        <v>12198</v>
      </c>
      <c r="H76" s="147">
        <v>33</v>
      </c>
      <c r="I76" s="147">
        <v>72</v>
      </c>
      <c r="J76" s="147">
        <v>46</v>
      </c>
      <c r="K76" s="174"/>
      <c r="L76" s="174"/>
      <c r="M76" s="174"/>
      <c r="N76" s="147">
        <v>94</v>
      </c>
      <c r="O76" s="147">
        <v>3071</v>
      </c>
      <c r="P76" s="147">
        <v>27976</v>
      </c>
    </row>
    <row r="77" spans="1:16" ht="15" customHeight="1">
      <c r="A77" s="162" t="s">
        <v>211</v>
      </c>
      <c r="B77" s="147">
        <v>19</v>
      </c>
      <c r="C77" s="147">
        <v>648</v>
      </c>
      <c r="D77" s="147">
        <v>30636</v>
      </c>
      <c r="E77" s="174"/>
      <c r="F77" s="174"/>
      <c r="G77" s="174"/>
      <c r="H77" s="174"/>
      <c r="I77" s="174"/>
      <c r="J77" s="174"/>
      <c r="K77" s="174"/>
      <c r="L77" s="174"/>
      <c r="M77" s="174"/>
      <c r="N77" s="147">
        <v>19</v>
      </c>
      <c r="O77" s="147">
        <v>681</v>
      </c>
      <c r="P77" s="147">
        <v>38814</v>
      </c>
    </row>
    <row r="78" spans="1:16" ht="15" customHeight="1">
      <c r="A78" s="162" t="s">
        <v>212</v>
      </c>
      <c r="B78" s="147">
        <v>22</v>
      </c>
      <c r="C78" s="147">
        <v>733</v>
      </c>
      <c r="D78" s="147">
        <v>26000</v>
      </c>
      <c r="E78" s="174"/>
      <c r="F78" s="174"/>
      <c r="G78" s="174"/>
      <c r="H78" s="147">
        <v>14</v>
      </c>
      <c r="I78" s="147">
        <v>3</v>
      </c>
      <c r="J78" s="147">
        <v>75</v>
      </c>
      <c r="K78" s="174"/>
      <c r="L78" s="174"/>
      <c r="M78" s="174"/>
      <c r="N78" s="147">
        <v>22</v>
      </c>
      <c r="O78" s="147">
        <v>699</v>
      </c>
      <c r="P78" s="147">
        <v>26000</v>
      </c>
    </row>
    <row r="79" spans="1:16" ht="15" customHeight="1">
      <c r="A79" s="162" t="s">
        <v>213</v>
      </c>
      <c r="B79" s="174"/>
      <c r="C79" s="174"/>
      <c r="D79" s="174"/>
      <c r="E79" s="174"/>
      <c r="F79" s="174"/>
      <c r="G79" s="174"/>
      <c r="H79" s="174"/>
      <c r="I79" s="174"/>
      <c r="J79" s="174"/>
      <c r="K79" s="174"/>
      <c r="L79" s="174"/>
      <c r="M79" s="174"/>
      <c r="N79" s="174"/>
      <c r="O79" s="174"/>
      <c r="P79" s="174"/>
    </row>
    <row r="80" spans="1:16" ht="15" customHeight="1">
      <c r="A80" s="162" t="s">
        <v>214</v>
      </c>
      <c r="B80" s="174"/>
      <c r="C80" s="174"/>
      <c r="D80" s="174"/>
      <c r="E80" s="174"/>
      <c r="F80" s="174"/>
      <c r="G80" s="174"/>
      <c r="H80" s="174"/>
      <c r="I80" s="174"/>
      <c r="J80" s="174"/>
      <c r="K80" s="174"/>
      <c r="L80" s="174"/>
      <c r="M80" s="174"/>
      <c r="N80" s="174"/>
      <c r="O80" s="174"/>
      <c r="P80" s="174"/>
    </row>
    <row r="81" spans="1:16" ht="15" customHeight="1">
      <c r="A81" s="162" t="s">
        <v>226</v>
      </c>
      <c r="B81" s="174"/>
      <c r="C81" s="174"/>
      <c r="D81" s="174"/>
      <c r="E81" s="174"/>
      <c r="F81" s="174"/>
      <c r="G81" s="174"/>
      <c r="H81" s="174"/>
      <c r="I81" s="174"/>
      <c r="J81" s="174"/>
      <c r="K81" s="174"/>
      <c r="L81" s="174"/>
      <c r="M81" s="174"/>
      <c r="N81" s="174"/>
      <c r="O81" s="174"/>
      <c r="P81" s="174"/>
    </row>
    <row r="82" spans="1:16" ht="15" customHeight="1">
      <c r="A82" s="163" t="s">
        <v>215</v>
      </c>
      <c r="B82" s="148">
        <v>32856</v>
      </c>
      <c r="C82" s="148">
        <v>659719</v>
      </c>
      <c r="D82" s="148">
        <v>16024</v>
      </c>
      <c r="E82" s="148">
        <v>4239</v>
      </c>
      <c r="F82" s="148">
        <v>56588</v>
      </c>
      <c r="G82" s="148">
        <v>10962</v>
      </c>
      <c r="H82" s="148">
        <v>13903</v>
      </c>
      <c r="I82" s="148">
        <v>7965</v>
      </c>
      <c r="J82" s="148">
        <v>40</v>
      </c>
      <c r="K82" s="148">
        <v>614</v>
      </c>
      <c r="L82" s="148">
        <v>1847</v>
      </c>
      <c r="M82" s="148">
        <v>82</v>
      </c>
      <c r="N82" s="148">
        <v>35561</v>
      </c>
      <c r="O82" s="148">
        <v>726125</v>
      </c>
      <c r="P82" s="148">
        <v>16995</v>
      </c>
    </row>
    <row r="83" spans="1:16" ht="15" customHeight="1">
      <c r="A83" s="162" t="s">
        <v>45</v>
      </c>
      <c r="B83" s="147"/>
      <c r="C83" s="147"/>
      <c r="D83" s="147"/>
      <c r="E83" s="147"/>
      <c r="F83" s="147"/>
      <c r="G83" s="147"/>
      <c r="H83" s="147"/>
      <c r="I83" s="147"/>
      <c r="J83" s="147"/>
      <c r="K83" s="147"/>
      <c r="L83" s="147"/>
      <c r="M83" s="147"/>
      <c r="N83" s="147"/>
      <c r="O83" s="147"/>
      <c r="P83" s="147"/>
    </row>
    <row r="84" spans="1:16" ht="15" customHeight="1">
      <c r="A84" s="162" t="s">
        <v>225</v>
      </c>
      <c r="B84" s="147">
        <v>62213</v>
      </c>
      <c r="C84" s="147">
        <v>3362438</v>
      </c>
      <c r="D84" s="147">
        <v>34085</v>
      </c>
      <c r="E84" s="147">
        <v>5683</v>
      </c>
      <c r="F84" s="147">
        <v>143595</v>
      </c>
      <c r="G84" s="147">
        <v>12933</v>
      </c>
      <c r="H84" s="147">
        <v>31724</v>
      </c>
      <c r="I84" s="147">
        <v>40871</v>
      </c>
      <c r="J84" s="147">
        <v>79</v>
      </c>
      <c r="K84" s="147">
        <v>1913</v>
      </c>
      <c r="L84" s="147">
        <v>7932</v>
      </c>
      <c r="M84" s="147">
        <v>93</v>
      </c>
      <c r="N84" s="147">
        <v>66144</v>
      </c>
      <c r="O84" s="147">
        <v>3552607</v>
      </c>
      <c r="P84" s="147">
        <v>33001</v>
      </c>
    </row>
    <row r="85" spans="1:16" ht="15" customHeight="1">
      <c r="A85" s="162" t="s">
        <v>201</v>
      </c>
      <c r="B85" s="147">
        <v>44054</v>
      </c>
      <c r="C85" s="147">
        <v>2314832</v>
      </c>
      <c r="D85" s="147">
        <v>32641</v>
      </c>
      <c r="E85" s="147">
        <v>4557</v>
      </c>
      <c r="F85" s="147">
        <v>93235</v>
      </c>
      <c r="G85" s="147">
        <v>10447</v>
      </c>
      <c r="H85" s="147">
        <v>23690</v>
      </c>
      <c r="I85" s="147">
        <v>31771</v>
      </c>
      <c r="J85" s="147">
        <v>89</v>
      </c>
      <c r="K85" s="147">
        <v>1632</v>
      </c>
      <c r="L85" s="147">
        <v>8774</v>
      </c>
      <c r="M85" s="147">
        <v>130</v>
      </c>
      <c r="N85" s="147">
        <v>47717</v>
      </c>
      <c r="O85" s="147">
        <v>2447311</v>
      </c>
      <c r="P85" s="147">
        <v>30520</v>
      </c>
    </row>
    <row r="86" spans="1:16" s="7" customFormat="1" ht="15" customHeight="1">
      <c r="A86" s="162" t="s">
        <v>202</v>
      </c>
      <c r="B86" s="147">
        <v>54995</v>
      </c>
      <c r="C86" s="147">
        <v>3300038</v>
      </c>
      <c r="D86" s="147">
        <v>45319</v>
      </c>
      <c r="E86" s="147">
        <v>7314</v>
      </c>
      <c r="F86" s="147">
        <v>167244</v>
      </c>
      <c r="G86" s="147">
        <v>13096</v>
      </c>
      <c r="H86" s="147">
        <v>32743</v>
      </c>
      <c r="I86" s="147">
        <v>52635</v>
      </c>
      <c r="J86" s="147">
        <v>120</v>
      </c>
      <c r="K86" s="147">
        <v>2731</v>
      </c>
      <c r="L86" s="147">
        <v>21636</v>
      </c>
      <c r="M86" s="147">
        <v>157</v>
      </c>
      <c r="N86" s="147">
        <v>59524</v>
      </c>
      <c r="O86" s="147">
        <v>3541978</v>
      </c>
      <c r="P86" s="147">
        <v>43602</v>
      </c>
    </row>
    <row r="87" spans="1:16" ht="15" customHeight="1">
      <c r="A87" s="162" t="s">
        <v>203</v>
      </c>
      <c r="B87" s="147">
        <v>58499</v>
      </c>
      <c r="C87" s="147">
        <v>3938202</v>
      </c>
      <c r="D87" s="147">
        <v>51947</v>
      </c>
      <c r="E87" s="147">
        <v>8853</v>
      </c>
      <c r="F87" s="147">
        <v>224134</v>
      </c>
      <c r="G87" s="147">
        <v>14312</v>
      </c>
      <c r="H87" s="147">
        <v>37491</v>
      </c>
      <c r="I87" s="147">
        <v>69568</v>
      </c>
      <c r="J87" s="147">
        <v>147</v>
      </c>
      <c r="K87" s="147">
        <v>3534</v>
      </c>
      <c r="L87" s="147">
        <v>24522</v>
      </c>
      <c r="M87" s="147">
        <v>142</v>
      </c>
      <c r="N87" s="147">
        <v>63994</v>
      </c>
      <c r="O87" s="147">
        <v>4258883</v>
      </c>
      <c r="P87" s="147">
        <v>50085</v>
      </c>
    </row>
    <row r="88" spans="1:16" ht="15" customHeight="1">
      <c r="A88" s="162" t="s">
        <v>204</v>
      </c>
      <c r="B88" s="147">
        <v>60057</v>
      </c>
      <c r="C88" s="147">
        <v>4178192</v>
      </c>
      <c r="D88" s="147">
        <v>54041</v>
      </c>
      <c r="E88" s="147">
        <v>10041</v>
      </c>
      <c r="F88" s="147">
        <v>267270</v>
      </c>
      <c r="G88" s="147">
        <v>16191</v>
      </c>
      <c r="H88" s="147">
        <v>39035</v>
      </c>
      <c r="I88" s="147">
        <v>76968</v>
      </c>
      <c r="J88" s="147">
        <v>140</v>
      </c>
      <c r="K88" s="147">
        <v>4642</v>
      </c>
      <c r="L88" s="147">
        <v>39006</v>
      </c>
      <c r="M88" s="147">
        <v>97</v>
      </c>
      <c r="N88" s="147">
        <v>66693</v>
      </c>
      <c r="O88" s="147">
        <v>4557447</v>
      </c>
      <c r="P88" s="147">
        <v>52031</v>
      </c>
    </row>
    <row r="89" spans="1:16" ht="15" customHeight="1">
      <c r="A89" s="162" t="s">
        <v>205</v>
      </c>
      <c r="B89" s="147">
        <v>48633</v>
      </c>
      <c r="C89" s="147">
        <v>3429345</v>
      </c>
      <c r="D89" s="147">
        <v>55846</v>
      </c>
      <c r="E89" s="147">
        <v>7986</v>
      </c>
      <c r="F89" s="147">
        <v>205673</v>
      </c>
      <c r="G89" s="147">
        <v>15212</v>
      </c>
      <c r="H89" s="147">
        <v>32553</v>
      </c>
      <c r="I89" s="147">
        <v>69647</v>
      </c>
      <c r="J89" s="147">
        <v>127</v>
      </c>
      <c r="K89" s="147">
        <v>4325</v>
      </c>
      <c r="L89" s="147">
        <v>28622</v>
      </c>
      <c r="M89" s="147">
        <v>107</v>
      </c>
      <c r="N89" s="147">
        <v>54226</v>
      </c>
      <c r="O89" s="147">
        <v>3733043</v>
      </c>
      <c r="P89" s="147">
        <v>53558</v>
      </c>
    </row>
    <row r="90" spans="1:16" ht="15" customHeight="1">
      <c r="A90" s="162" t="s">
        <v>206</v>
      </c>
      <c r="B90" s="147">
        <v>57275</v>
      </c>
      <c r="C90" s="147">
        <v>4164995</v>
      </c>
      <c r="D90" s="147">
        <v>57952</v>
      </c>
      <c r="E90" s="147">
        <v>9964</v>
      </c>
      <c r="F90" s="147">
        <v>280073</v>
      </c>
      <c r="G90" s="147">
        <v>15729</v>
      </c>
      <c r="H90" s="147">
        <v>38799</v>
      </c>
      <c r="I90" s="147">
        <v>78073</v>
      </c>
      <c r="J90" s="147">
        <v>110</v>
      </c>
      <c r="K90" s="147">
        <v>5380</v>
      </c>
      <c r="L90" s="147">
        <v>35036</v>
      </c>
      <c r="M90" s="147">
        <v>119</v>
      </c>
      <c r="N90" s="147">
        <v>64333</v>
      </c>
      <c r="O90" s="147">
        <v>4558106</v>
      </c>
      <c r="P90" s="147">
        <v>55070</v>
      </c>
    </row>
    <row r="91" spans="1:16" ht="15" customHeight="1">
      <c r="A91" s="162" t="s">
        <v>207</v>
      </c>
      <c r="B91" s="147">
        <v>63926</v>
      </c>
      <c r="C91" s="147">
        <v>4590976</v>
      </c>
      <c r="D91" s="147">
        <v>57033</v>
      </c>
      <c r="E91" s="147">
        <v>11807</v>
      </c>
      <c r="F91" s="147">
        <v>302105</v>
      </c>
      <c r="G91" s="147">
        <v>15491</v>
      </c>
      <c r="H91" s="147">
        <v>43055</v>
      </c>
      <c r="I91" s="147">
        <v>90082</v>
      </c>
      <c r="J91" s="147">
        <v>98</v>
      </c>
      <c r="K91" s="147">
        <v>6225</v>
      </c>
      <c r="L91" s="147">
        <v>41801</v>
      </c>
      <c r="M91" s="147">
        <v>108</v>
      </c>
      <c r="N91" s="147">
        <v>72302</v>
      </c>
      <c r="O91" s="147">
        <v>5025716</v>
      </c>
      <c r="P91" s="147">
        <v>54100</v>
      </c>
    </row>
    <row r="92" spans="1:16" ht="15" customHeight="1">
      <c r="A92" s="162" t="s">
        <v>208</v>
      </c>
      <c r="B92" s="147">
        <v>58812</v>
      </c>
      <c r="C92" s="147">
        <v>4233004</v>
      </c>
      <c r="D92" s="147">
        <v>58472</v>
      </c>
      <c r="E92" s="147">
        <v>10905</v>
      </c>
      <c r="F92" s="147">
        <v>297937</v>
      </c>
      <c r="G92" s="147">
        <v>16228</v>
      </c>
      <c r="H92" s="147">
        <v>39922</v>
      </c>
      <c r="I92" s="147">
        <v>71874</v>
      </c>
      <c r="J92" s="147">
        <v>86</v>
      </c>
      <c r="K92" s="147">
        <v>5666</v>
      </c>
      <c r="L92" s="147">
        <v>40374</v>
      </c>
      <c r="M92" s="147">
        <v>126</v>
      </c>
      <c r="N92" s="147">
        <v>66957</v>
      </c>
      <c r="O92" s="147">
        <v>4645415</v>
      </c>
      <c r="P92" s="147">
        <v>54892</v>
      </c>
    </row>
    <row r="93" spans="1:16" s="10" customFormat="1" ht="15" customHeight="1">
      <c r="A93" s="162" t="s">
        <v>209</v>
      </c>
      <c r="B93" s="147">
        <v>52609</v>
      </c>
      <c r="C93" s="147">
        <v>3814514</v>
      </c>
      <c r="D93" s="147">
        <v>59681</v>
      </c>
      <c r="E93" s="147">
        <v>10065</v>
      </c>
      <c r="F93" s="147">
        <v>265591</v>
      </c>
      <c r="G93" s="147">
        <v>16220</v>
      </c>
      <c r="H93" s="147">
        <v>36144</v>
      </c>
      <c r="I93" s="147">
        <v>77944</v>
      </c>
      <c r="J93" s="147">
        <v>85</v>
      </c>
      <c r="K93" s="147">
        <v>5248</v>
      </c>
      <c r="L93" s="147">
        <v>40371</v>
      </c>
      <c r="M93" s="147">
        <v>126</v>
      </c>
      <c r="N93" s="147">
        <v>60472</v>
      </c>
      <c r="O93" s="147">
        <v>4200095</v>
      </c>
      <c r="P93" s="147">
        <v>55433</v>
      </c>
    </row>
    <row r="94" spans="1:16" ht="15" customHeight="1">
      <c r="A94" s="162" t="s">
        <v>210</v>
      </c>
      <c r="B94" s="147">
        <v>46175</v>
      </c>
      <c r="C94" s="147">
        <v>3520505</v>
      </c>
      <c r="D94" s="147">
        <v>62991</v>
      </c>
      <c r="E94" s="147">
        <v>8542</v>
      </c>
      <c r="F94" s="147">
        <v>232729</v>
      </c>
      <c r="G94" s="147">
        <v>15907</v>
      </c>
      <c r="H94" s="147">
        <v>32282</v>
      </c>
      <c r="I94" s="147">
        <v>73720</v>
      </c>
      <c r="J94" s="147">
        <v>80</v>
      </c>
      <c r="K94" s="147">
        <v>4833</v>
      </c>
      <c r="L94" s="147">
        <v>38953</v>
      </c>
      <c r="M94" s="147">
        <v>155</v>
      </c>
      <c r="N94" s="147">
        <v>53287</v>
      </c>
      <c r="O94" s="147">
        <v>3868218</v>
      </c>
      <c r="P94" s="147">
        <v>57968</v>
      </c>
    </row>
    <row r="95" spans="1:16" ht="15" customHeight="1">
      <c r="A95" s="162" t="s">
        <v>211</v>
      </c>
      <c r="B95" s="147">
        <v>39724</v>
      </c>
      <c r="C95" s="147">
        <v>3121870</v>
      </c>
      <c r="D95" s="147">
        <v>63790</v>
      </c>
      <c r="E95" s="147">
        <v>7199</v>
      </c>
      <c r="F95" s="147">
        <v>211704</v>
      </c>
      <c r="G95" s="147">
        <v>16050</v>
      </c>
      <c r="H95" s="147">
        <v>28169</v>
      </c>
      <c r="I95" s="147">
        <v>76716</v>
      </c>
      <c r="J95" s="147">
        <v>87</v>
      </c>
      <c r="K95" s="147">
        <v>4565</v>
      </c>
      <c r="L95" s="147">
        <v>37648</v>
      </c>
      <c r="M95" s="147">
        <v>201</v>
      </c>
      <c r="N95" s="147">
        <v>46142</v>
      </c>
      <c r="O95" s="147">
        <v>3445548</v>
      </c>
      <c r="P95" s="147">
        <v>58418</v>
      </c>
    </row>
    <row r="96" spans="1:16" ht="15" customHeight="1">
      <c r="A96" s="162" t="s">
        <v>212</v>
      </c>
      <c r="B96" s="147">
        <v>34197</v>
      </c>
      <c r="C96" s="147">
        <v>2745151</v>
      </c>
      <c r="D96" s="147">
        <v>65790</v>
      </c>
      <c r="E96" s="147">
        <v>6250</v>
      </c>
      <c r="F96" s="147">
        <v>201533</v>
      </c>
      <c r="G96" s="147">
        <v>16632</v>
      </c>
      <c r="H96" s="147">
        <v>24847</v>
      </c>
      <c r="I96" s="147">
        <v>82321</v>
      </c>
      <c r="J96" s="147">
        <v>89</v>
      </c>
      <c r="K96" s="147">
        <v>4103</v>
      </c>
      <c r="L96" s="147">
        <v>60657</v>
      </c>
      <c r="M96" s="147">
        <v>202</v>
      </c>
      <c r="N96" s="147">
        <v>40068</v>
      </c>
      <c r="O96" s="147">
        <v>3083155</v>
      </c>
      <c r="P96" s="147">
        <v>59940</v>
      </c>
    </row>
    <row r="97" spans="1:16" ht="15" customHeight="1">
      <c r="A97" s="162" t="s">
        <v>213</v>
      </c>
      <c r="B97" s="147">
        <v>29405</v>
      </c>
      <c r="C97" s="147">
        <v>2348008</v>
      </c>
      <c r="D97" s="147">
        <v>65965</v>
      </c>
      <c r="E97" s="147">
        <v>5662</v>
      </c>
      <c r="F97" s="147">
        <v>176578</v>
      </c>
      <c r="G97" s="147">
        <v>17918</v>
      </c>
      <c r="H97" s="147">
        <v>21515</v>
      </c>
      <c r="I97" s="147">
        <v>82408</v>
      </c>
      <c r="J97" s="147">
        <v>100</v>
      </c>
      <c r="K97" s="147">
        <v>3546</v>
      </c>
      <c r="L97" s="147">
        <v>28570</v>
      </c>
      <c r="M97" s="147">
        <v>185</v>
      </c>
      <c r="N97" s="147">
        <v>34577</v>
      </c>
      <c r="O97" s="147">
        <v>2634871</v>
      </c>
      <c r="P97" s="147">
        <v>59914</v>
      </c>
    </row>
    <row r="98" spans="1:16" ht="15" customHeight="1">
      <c r="A98" s="162" t="s">
        <v>214</v>
      </c>
      <c r="B98" s="147">
        <v>25497</v>
      </c>
      <c r="C98" s="147">
        <v>2025141</v>
      </c>
      <c r="D98" s="147">
        <v>65144</v>
      </c>
      <c r="E98" s="147">
        <v>5330</v>
      </c>
      <c r="F98" s="147">
        <v>181974</v>
      </c>
      <c r="G98" s="147">
        <v>17307</v>
      </c>
      <c r="H98" s="147">
        <v>19153</v>
      </c>
      <c r="I98" s="147">
        <v>82397</v>
      </c>
      <c r="J98" s="147">
        <v>110</v>
      </c>
      <c r="K98" s="147">
        <v>3361</v>
      </c>
      <c r="L98" s="147">
        <v>31410</v>
      </c>
      <c r="M98" s="147">
        <v>208</v>
      </c>
      <c r="N98" s="147">
        <v>30585</v>
      </c>
      <c r="O98" s="147">
        <v>2320515</v>
      </c>
      <c r="P98" s="147">
        <v>58188</v>
      </c>
    </row>
    <row r="99" spans="1:16" ht="15" customHeight="1">
      <c r="A99" s="162" t="s">
        <v>226</v>
      </c>
      <c r="B99" s="147">
        <v>32923</v>
      </c>
      <c r="C99" s="147">
        <v>2601444</v>
      </c>
      <c r="D99" s="147">
        <v>64087</v>
      </c>
      <c r="E99" s="147">
        <v>7166</v>
      </c>
      <c r="F99" s="147">
        <v>222674</v>
      </c>
      <c r="G99" s="147">
        <v>18182</v>
      </c>
      <c r="H99" s="147">
        <v>24407</v>
      </c>
      <c r="I99" s="147">
        <v>113534</v>
      </c>
      <c r="J99" s="147">
        <v>113</v>
      </c>
      <c r="K99" s="147">
        <v>4447</v>
      </c>
      <c r="L99" s="147">
        <v>38873</v>
      </c>
      <c r="M99" s="147">
        <v>201</v>
      </c>
      <c r="N99" s="147">
        <v>39816</v>
      </c>
      <c r="O99" s="147">
        <v>2979184</v>
      </c>
      <c r="P99" s="147">
        <v>57007</v>
      </c>
    </row>
    <row r="100" spans="1:16" ht="15" customHeight="1">
      <c r="A100" s="164" t="s">
        <v>215</v>
      </c>
      <c r="B100" s="149">
        <v>768984</v>
      </c>
      <c r="C100" s="149">
        <v>53673958</v>
      </c>
      <c r="D100" s="149">
        <v>55044</v>
      </c>
      <c r="E100" s="149">
        <v>127338</v>
      </c>
      <c r="F100" s="149">
        <v>3471887</v>
      </c>
      <c r="G100" s="149">
        <v>15464</v>
      </c>
      <c r="H100" s="149">
        <v>505529</v>
      </c>
      <c r="I100" s="149">
        <v>1176827</v>
      </c>
      <c r="J100" s="149">
        <v>104</v>
      </c>
      <c r="K100" s="149">
        <v>66154</v>
      </c>
      <c r="L100" s="149">
        <v>521580</v>
      </c>
      <c r="M100" s="149">
        <v>141</v>
      </c>
      <c r="N100" s="149">
        <v>866845</v>
      </c>
      <c r="O100" s="149">
        <v>58838069</v>
      </c>
      <c r="P100" s="149">
        <v>52140</v>
      </c>
    </row>
    <row r="101" spans="1:16" ht="15" customHeight="1">
      <c r="A101" s="162"/>
      <c r="B101" s="147"/>
      <c r="C101" s="147"/>
      <c r="D101" s="147"/>
      <c r="E101" s="147"/>
      <c r="F101" s="147"/>
      <c r="G101" s="147"/>
      <c r="H101" s="147"/>
      <c r="I101" s="147"/>
      <c r="J101" s="147"/>
      <c r="K101" s="147"/>
      <c r="L101" s="147"/>
      <c r="M101" s="147"/>
      <c r="N101" s="147"/>
      <c r="O101" s="147"/>
      <c r="P101" s="147"/>
    </row>
    <row r="102" spans="1:16" ht="15" customHeight="1">
      <c r="A102" s="162" t="s">
        <v>142</v>
      </c>
      <c r="B102" s="147"/>
      <c r="C102" s="147"/>
      <c r="D102" s="147"/>
      <c r="E102" s="147"/>
      <c r="F102" s="147"/>
      <c r="G102" s="147"/>
      <c r="H102" s="147"/>
      <c r="I102" s="147"/>
      <c r="J102" s="147"/>
      <c r="K102" s="147"/>
      <c r="L102" s="147"/>
      <c r="M102" s="147"/>
      <c r="N102" s="147"/>
      <c r="O102" s="147"/>
      <c r="P102" s="147"/>
    </row>
    <row r="103" spans="1:16" ht="15" customHeight="1">
      <c r="A103" s="162" t="s">
        <v>181</v>
      </c>
      <c r="B103" s="147"/>
      <c r="C103" s="147"/>
      <c r="D103" s="147"/>
      <c r="E103" s="147"/>
      <c r="F103" s="147"/>
      <c r="G103" s="147"/>
      <c r="H103" s="147"/>
      <c r="I103" s="147"/>
      <c r="J103" s="147"/>
      <c r="K103" s="147"/>
      <c r="L103" s="147"/>
      <c r="M103" s="147"/>
      <c r="N103" s="147"/>
      <c r="O103" s="147"/>
      <c r="P103" s="147"/>
    </row>
    <row r="104" spans="1:16" ht="15" customHeight="1">
      <c r="A104" s="162" t="s">
        <v>177</v>
      </c>
      <c r="B104" s="127"/>
      <c r="C104" s="127"/>
      <c r="D104" s="127"/>
      <c r="E104" s="127"/>
      <c r="F104" s="127"/>
      <c r="G104" s="127"/>
      <c r="H104" s="127"/>
      <c r="I104" s="127"/>
      <c r="J104" s="127"/>
      <c r="K104" s="127"/>
      <c r="L104" s="127"/>
      <c r="M104" s="127"/>
      <c r="N104" s="128"/>
      <c r="O104" s="128"/>
      <c r="P104" s="128"/>
    </row>
    <row r="105" spans="1:16" s="10" customFormat="1" ht="15" customHeight="1">
      <c r="A105" s="162" t="s">
        <v>216</v>
      </c>
      <c r="B105" s="127"/>
      <c r="C105" s="127"/>
      <c r="D105" s="127"/>
      <c r="E105" s="127"/>
      <c r="F105" s="127"/>
      <c r="G105" s="127"/>
      <c r="H105" s="127"/>
      <c r="I105" s="127"/>
      <c r="J105" s="127"/>
      <c r="K105" s="127"/>
      <c r="L105" s="127"/>
      <c r="M105" s="127"/>
      <c r="N105" s="128"/>
      <c r="O105" s="128"/>
      <c r="P105" s="128"/>
    </row>
    <row r="106" spans="1:16" ht="15" customHeight="1">
      <c r="A106" s="162" t="s">
        <v>224</v>
      </c>
      <c r="B106" s="102"/>
      <c r="C106" s="102"/>
      <c r="D106" s="102"/>
      <c r="E106" s="102"/>
      <c r="F106" s="102"/>
      <c r="G106" s="102"/>
      <c r="H106" s="102"/>
      <c r="I106" s="102"/>
      <c r="J106" s="102"/>
      <c r="K106" s="102"/>
      <c r="L106" s="102"/>
      <c r="M106" s="102"/>
      <c r="N106" s="102"/>
      <c r="O106" s="102"/>
      <c r="P106" s="102"/>
    </row>
    <row r="107" spans="1:16" ht="15" customHeight="1">
      <c r="A107" s="162" t="s">
        <v>125</v>
      </c>
      <c r="B107" s="102"/>
      <c r="C107" s="102"/>
      <c r="D107" s="102"/>
      <c r="E107" s="102"/>
      <c r="F107" s="102"/>
      <c r="G107" s="102"/>
      <c r="H107" s="102"/>
      <c r="I107" s="102"/>
      <c r="J107" s="102"/>
      <c r="K107" s="102"/>
      <c r="L107" s="102"/>
      <c r="M107" s="102"/>
      <c r="N107" s="102"/>
      <c r="O107" s="102"/>
      <c r="P107" s="102"/>
    </row>
    <row r="108" spans="1:16" ht="15" customHeight="1">
      <c r="A108" s="162"/>
      <c r="B108" s="102"/>
      <c r="C108" s="102"/>
      <c r="D108" s="102"/>
      <c r="E108" s="102"/>
      <c r="F108" s="102"/>
      <c r="G108" s="102"/>
      <c r="H108" s="102"/>
      <c r="I108" s="102"/>
      <c r="J108" s="102"/>
      <c r="K108" s="102"/>
      <c r="L108" s="102"/>
      <c r="M108" s="102"/>
      <c r="N108" s="102"/>
      <c r="O108" s="102"/>
      <c r="P108" s="102"/>
    </row>
    <row r="109" spans="1:16" ht="15" customHeight="1">
      <c r="A109" s="110" t="s">
        <v>194</v>
      </c>
      <c r="B109" s="102"/>
      <c r="C109" s="102"/>
      <c r="D109" s="102"/>
      <c r="E109" s="102"/>
      <c r="F109" s="102"/>
      <c r="G109" s="102"/>
      <c r="H109" s="102"/>
      <c r="I109" s="102"/>
      <c r="J109" s="102"/>
      <c r="K109" s="102"/>
      <c r="L109" s="102"/>
      <c r="M109" s="102"/>
      <c r="N109" s="102"/>
      <c r="O109" s="102"/>
      <c r="P109" s="102"/>
    </row>
    <row r="110" spans="1:16" ht="15" customHeight="1">
      <c r="A110" s="164"/>
      <c r="B110" s="136"/>
      <c r="C110" s="136"/>
      <c r="D110" s="136"/>
      <c r="E110" s="136"/>
      <c r="F110" s="136"/>
      <c r="G110" s="136"/>
      <c r="H110" s="136"/>
      <c r="I110" s="136"/>
      <c r="J110" s="136"/>
      <c r="K110" s="136"/>
      <c r="L110" s="136"/>
      <c r="M110" s="136"/>
      <c r="N110" s="136"/>
      <c r="O110" s="136"/>
      <c r="P110" s="136"/>
    </row>
    <row r="111" spans="1:16" ht="15" customHeight="1">
      <c r="A111" s="162"/>
      <c r="B111" s="102"/>
      <c r="C111" s="102"/>
      <c r="D111" s="102"/>
      <c r="E111" s="102"/>
      <c r="F111" s="102"/>
      <c r="G111" s="102"/>
      <c r="H111" s="102"/>
      <c r="I111" s="102"/>
      <c r="J111" s="102"/>
      <c r="K111" s="102"/>
      <c r="L111" s="102"/>
      <c r="M111" s="102"/>
      <c r="N111" s="102"/>
      <c r="O111" s="102"/>
      <c r="P111" s="102"/>
    </row>
    <row r="112" ht="15" customHeight="1">
      <c r="A112" s="162"/>
    </row>
    <row r="113" ht="15" customHeight="1">
      <c r="A113" s="162"/>
    </row>
    <row r="114" ht="15" customHeight="1">
      <c r="A114" s="162"/>
    </row>
    <row r="115" ht="15" customHeight="1">
      <c r="A115" s="162"/>
    </row>
    <row r="116" ht="15" customHeight="1">
      <c r="A116" s="162"/>
    </row>
    <row r="117" ht="15" customHeight="1">
      <c r="A117" s="162"/>
    </row>
    <row r="118" ht="15" customHeight="1">
      <c r="A118" s="162"/>
    </row>
    <row r="119" ht="15" customHeight="1">
      <c r="A119" s="165"/>
    </row>
  </sheetData>
  <sheetProtection sheet="1"/>
  <mergeCells count="8">
    <mergeCell ref="A1:P1"/>
    <mergeCell ref="A2:P2"/>
    <mergeCell ref="A3:P3"/>
    <mergeCell ref="B8:D8"/>
    <mergeCell ref="E8:G8"/>
    <mergeCell ref="H8:J8"/>
    <mergeCell ref="K8:M8"/>
    <mergeCell ref="N8:P8"/>
  </mergeCells>
  <hyperlinks>
    <hyperlink ref="A109"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r:id="rId5"/>
  <rowBreaks count="2" manualBreakCount="2">
    <brk id="46" max="15" man="1"/>
    <brk id="82" max="15" man="1"/>
  </rowBreaks>
  <drawing r:id="rId4"/>
  <legacyDrawing r:id="rId3"/>
</worksheet>
</file>

<file path=xl/worksheets/sheet16.xml><?xml version="1.0" encoding="utf-8"?>
<worksheet xmlns="http://schemas.openxmlformats.org/spreadsheetml/2006/main" xmlns:r="http://schemas.openxmlformats.org/officeDocument/2006/relationships">
  <sheetPr>
    <pageSetUpPr fitToPage="1"/>
  </sheetPr>
  <dimension ref="A1:P119"/>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14" customWidth="1"/>
    <col min="2" max="16" width="12.8515625" style="1" customWidth="1"/>
    <col min="17" max="16384" width="9.140625" style="1"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ht="15" customHeight="1">
      <c r="A4" s="30"/>
    </row>
    <row r="5" ht="18.75" customHeight="1">
      <c r="A5" s="32" t="str">
        <f>Contents!A5</f>
        <v>Linked Migrant Taxpayer Records from the 2014-15 Personal Income Tax and Migrants Integrated Dataset (PITMID)</v>
      </c>
    </row>
    <row r="6" ht="15" customHeight="1">
      <c r="A6" s="32"/>
    </row>
    <row r="7" ht="15" customHeight="1">
      <c r="A7" s="33" t="str">
        <f>"Table 4.2  "&amp;Contents!C22</f>
        <v>Table 4.2  Migrants, Sources of total income, By Visa stream and Period of residence in Australia–Females</v>
      </c>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10" customFormat="1" ht="15" customHeight="1">
      <c r="A10" s="69"/>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2" t="s">
        <v>1</v>
      </c>
      <c r="C11" s="12"/>
      <c r="F11" s="12"/>
      <c r="I11" s="12"/>
      <c r="L11" s="12"/>
      <c r="O11" s="12"/>
    </row>
    <row r="12" spans="1:16" ht="15" customHeight="1">
      <c r="A12" s="162" t="s">
        <v>225</v>
      </c>
      <c r="B12" s="147">
        <v>29335</v>
      </c>
      <c r="C12" s="147">
        <v>1357549</v>
      </c>
      <c r="D12" s="147">
        <v>37060</v>
      </c>
      <c r="E12" s="147">
        <v>1686</v>
      </c>
      <c r="F12" s="147">
        <v>39125</v>
      </c>
      <c r="G12" s="147">
        <v>9693</v>
      </c>
      <c r="H12" s="147">
        <v>16898</v>
      </c>
      <c r="I12" s="147">
        <v>22540</v>
      </c>
      <c r="J12" s="147">
        <v>114</v>
      </c>
      <c r="K12" s="147">
        <v>852</v>
      </c>
      <c r="L12" s="147">
        <v>2374</v>
      </c>
      <c r="M12" s="147">
        <v>92</v>
      </c>
      <c r="N12" s="147">
        <v>30821</v>
      </c>
      <c r="O12" s="147">
        <v>1420776</v>
      </c>
      <c r="P12" s="147">
        <v>36290</v>
      </c>
    </row>
    <row r="13" spans="1:16" ht="15" customHeight="1">
      <c r="A13" s="162" t="s">
        <v>201</v>
      </c>
      <c r="B13" s="147">
        <v>22094</v>
      </c>
      <c r="C13" s="147">
        <v>970550</v>
      </c>
      <c r="D13" s="147">
        <v>33565</v>
      </c>
      <c r="E13" s="147">
        <v>1423</v>
      </c>
      <c r="F13" s="147">
        <v>29686</v>
      </c>
      <c r="G13" s="147">
        <v>8617</v>
      </c>
      <c r="H13" s="147">
        <v>13519</v>
      </c>
      <c r="I13" s="147">
        <v>16262</v>
      </c>
      <c r="J13" s="147">
        <v>127</v>
      </c>
      <c r="K13" s="147">
        <v>650</v>
      </c>
      <c r="L13" s="147">
        <v>1550</v>
      </c>
      <c r="M13" s="147">
        <v>65</v>
      </c>
      <c r="N13" s="147">
        <v>23775</v>
      </c>
      <c r="O13" s="147">
        <v>1017204</v>
      </c>
      <c r="P13" s="147">
        <v>31499</v>
      </c>
    </row>
    <row r="14" spans="1:16" ht="15" customHeight="1">
      <c r="A14" s="162" t="s">
        <v>202</v>
      </c>
      <c r="B14" s="147">
        <v>29263</v>
      </c>
      <c r="C14" s="147">
        <v>1399064</v>
      </c>
      <c r="D14" s="147">
        <v>40000</v>
      </c>
      <c r="E14" s="147">
        <v>2112</v>
      </c>
      <c r="F14" s="147">
        <v>47147</v>
      </c>
      <c r="G14" s="147">
        <v>9805</v>
      </c>
      <c r="H14" s="147">
        <v>19294</v>
      </c>
      <c r="I14" s="147">
        <v>31617</v>
      </c>
      <c r="J14" s="147">
        <v>160</v>
      </c>
      <c r="K14" s="147">
        <v>1086</v>
      </c>
      <c r="L14" s="147">
        <v>3180</v>
      </c>
      <c r="M14" s="147">
        <v>88</v>
      </c>
      <c r="N14" s="147">
        <v>31352</v>
      </c>
      <c r="O14" s="147">
        <v>1481236</v>
      </c>
      <c r="P14" s="147">
        <v>38609</v>
      </c>
    </row>
    <row r="15" spans="1:16" ht="15" customHeight="1">
      <c r="A15" s="162" t="s">
        <v>203</v>
      </c>
      <c r="B15" s="147">
        <v>32598</v>
      </c>
      <c r="C15" s="147">
        <v>1688365</v>
      </c>
      <c r="D15" s="147">
        <v>43640</v>
      </c>
      <c r="E15" s="147">
        <v>2670</v>
      </c>
      <c r="F15" s="147">
        <v>64286</v>
      </c>
      <c r="G15" s="147">
        <v>9700</v>
      </c>
      <c r="H15" s="147">
        <v>23474</v>
      </c>
      <c r="I15" s="147">
        <v>43504</v>
      </c>
      <c r="J15" s="147">
        <v>205</v>
      </c>
      <c r="K15" s="147">
        <v>1515</v>
      </c>
      <c r="L15" s="147">
        <v>5889</v>
      </c>
      <c r="M15" s="147">
        <v>128</v>
      </c>
      <c r="N15" s="147">
        <v>35181</v>
      </c>
      <c r="O15" s="147">
        <v>1802129</v>
      </c>
      <c r="P15" s="147">
        <v>42401</v>
      </c>
    </row>
    <row r="16" spans="1:16" ht="15" customHeight="1">
      <c r="A16" s="162" t="s">
        <v>204</v>
      </c>
      <c r="B16" s="147">
        <v>33356</v>
      </c>
      <c r="C16" s="147">
        <v>1750830</v>
      </c>
      <c r="D16" s="147">
        <v>44905</v>
      </c>
      <c r="E16" s="147">
        <v>2948</v>
      </c>
      <c r="F16" s="147">
        <v>65771</v>
      </c>
      <c r="G16" s="147">
        <v>8808</v>
      </c>
      <c r="H16" s="147">
        <v>24590</v>
      </c>
      <c r="I16" s="147">
        <v>52563</v>
      </c>
      <c r="J16" s="147">
        <v>201</v>
      </c>
      <c r="K16" s="147">
        <v>1915</v>
      </c>
      <c r="L16" s="147">
        <v>7693</v>
      </c>
      <c r="M16" s="147">
        <v>89</v>
      </c>
      <c r="N16" s="147">
        <v>36286</v>
      </c>
      <c r="O16" s="147">
        <v>1874982</v>
      </c>
      <c r="P16" s="147">
        <v>43363</v>
      </c>
    </row>
    <row r="17" spans="1:16" ht="15" customHeight="1">
      <c r="A17" s="162" t="s">
        <v>205</v>
      </c>
      <c r="B17" s="147">
        <v>26517</v>
      </c>
      <c r="C17" s="147">
        <v>1415015</v>
      </c>
      <c r="D17" s="147">
        <v>46026</v>
      </c>
      <c r="E17" s="147">
        <v>2307</v>
      </c>
      <c r="F17" s="147">
        <v>52324</v>
      </c>
      <c r="G17" s="147">
        <v>8304</v>
      </c>
      <c r="H17" s="147">
        <v>19850</v>
      </c>
      <c r="I17" s="147">
        <v>49720</v>
      </c>
      <c r="J17" s="147">
        <v>192</v>
      </c>
      <c r="K17" s="147">
        <v>1874</v>
      </c>
      <c r="L17" s="147">
        <v>5893</v>
      </c>
      <c r="M17" s="147">
        <v>84</v>
      </c>
      <c r="N17" s="147">
        <v>28906</v>
      </c>
      <c r="O17" s="147">
        <v>1522502</v>
      </c>
      <c r="P17" s="147">
        <v>44554</v>
      </c>
    </row>
    <row r="18" spans="1:16" ht="15" customHeight="1">
      <c r="A18" s="162" t="s">
        <v>206</v>
      </c>
      <c r="B18" s="147">
        <v>32570</v>
      </c>
      <c r="C18" s="147">
        <v>1755588</v>
      </c>
      <c r="D18" s="147">
        <v>46801</v>
      </c>
      <c r="E18" s="147">
        <v>3096</v>
      </c>
      <c r="F18" s="147">
        <v>75811</v>
      </c>
      <c r="G18" s="147">
        <v>9106</v>
      </c>
      <c r="H18" s="147">
        <v>24805</v>
      </c>
      <c r="I18" s="147">
        <v>59436</v>
      </c>
      <c r="J18" s="147">
        <v>174</v>
      </c>
      <c r="K18" s="147">
        <v>2337</v>
      </c>
      <c r="L18" s="147">
        <v>7956</v>
      </c>
      <c r="M18" s="147">
        <v>87</v>
      </c>
      <c r="N18" s="147">
        <v>35955</v>
      </c>
      <c r="O18" s="147">
        <v>1898781</v>
      </c>
      <c r="P18" s="147">
        <v>44735</v>
      </c>
    </row>
    <row r="19" spans="1:16" ht="15" customHeight="1">
      <c r="A19" s="162" t="s">
        <v>207</v>
      </c>
      <c r="B19" s="147">
        <v>36691</v>
      </c>
      <c r="C19" s="147">
        <v>1905482</v>
      </c>
      <c r="D19" s="147">
        <v>45121</v>
      </c>
      <c r="E19" s="147">
        <v>3549</v>
      </c>
      <c r="F19" s="147">
        <v>72483</v>
      </c>
      <c r="G19" s="147">
        <v>8282</v>
      </c>
      <c r="H19" s="147">
        <v>27418</v>
      </c>
      <c r="I19" s="147">
        <v>65028</v>
      </c>
      <c r="J19" s="147">
        <v>136</v>
      </c>
      <c r="K19" s="147">
        <v>2674</v>
      </c>
      <c r="L19" s="147">
        <v>8807</v>
      </c>
      <c r="M19" s="147">
        <v>94</v>
      </c>
      <c r="N19" s="147">
        <v>40674</v>
      </c>
      <c r="O19" s="147">
        <v>2053077</v>
      </c>
      <c r="P19" s="147">
        <v>43016</v>
      </c>
    </row>
    <row r="20" spans="1:16" ht="15" customHeight="1">
      <c r="A20" s="162" t="s">
        <v>208</v>
      </c>
      <c r="B20" s="147">
        <v>33087</v>
      </c>
      <c r="C20" s="147">
        <v>1725358</v>
      </c>
      <c r="D20" s="147">
        <v>45260</v>
      </c>
      <c r="E20" s="147">
        <v>3364</v>
      </c>
      <c r="F20" s="147">
        <v>71082</v>
      </c>
      <c r="G20" s="147">
        <v>9082</v>
      </c>
      <c r="H20" s="147">
        <v>25092</v>
      </c>
      <c r="I20" s="147">
        <v>57672</v>
      </c>
      <c r="J20" s="147">
        <v>124</v>
      </c>
      <c r="K20" s="147">
        <v>2395</v>
      </c>
      <c r="L20" s="147">
        <v>7891</v>
      </c>
      <c r="M20" s="147">
        <v>101</v>
      </c>
      <c r="N20" s="147">
        <v>36902</v>
      </c>
      <c r="O20" s="147">
        <v>1861295</v>
      </c>
      <c r="P20" s="147">
        <v>42748</v>
      </c>
    </row>
    <row r="21" spans="1:16" ht="15" customHeight="1">
      <c r="A21" s="162" t="s">
        <v>209</v>
      </c>
      <c r="B21" s="147">
        <v>28470</v>
      </c>
      <c r="C21" s="147">
        <v>1490701</v>
      </c>
      <c r="D21" s="147">
        <v>46099</v>
      </c>
      <c r="E21" s="147">
        <v>3163</v>
      </c>
      <c r="F21" s="147">
        <v>64205</v>
      </c>
      <c r="G21" s="147">
        <v>9155</v>
      </c>
      <c r="H21" s="147">
        <v>22251</v>
      </c>
      <c r="I21" s="147">
        <v>60013</v>
      </c>
      <c r="J21" s="147">
        <v>120</v>
      </c>
      <c r="K21" s="147">
        <v>2165</v>
      </c>
      <c r="L21" s="147">
        <v>10185</v>
      </c>
      <c r="M21" s="147">
        <v>122</v>
      </c>
      <c r="N21" s="147">
        <v>32194</v>
      </c>
      <c r="O21" s="147">
        <v>1625198</v>
      </c>
      <c r="P21" s="147">
        <v>42939</v>
      </c>
    </row>
    <row r="22" spans="1:16" ht="15" customHeight="1">
      <c r="A22" s="162" t="s">
        <v>210</v>
      </c>
      <c r="B22" s="147">
        <v>25218</v>
      </c>
      <c r="C22" s="147">
        <v>1378280</v>
      </c>
      <c r="D22" s="147">
        <v>48213</v>
      </c>
      <c r="E22" s="147">
        <v>2891</v>
      </c>
      <c r="F22" s="147">
        <v>61277</v>
      </c>
      <c r="G22" s="147">
        <v>9899</v>
      </c>
      <c r="H22" s="147">
        <v>20460</v>
      </c>
      <c r="I22" s="147">
        <v>48803</v>
      </c>
      <c r="J22" s="147">
        <v>119</v>
      </c>
      <c r="K22" s="147">
        <v>2035</v>
      </c>
      <c r="L22" s="147">
        <v>8629</v>
      </c>
      <c r="M22" s="147">
        <v>132</v>
      </c>
      <c r="N22" s="147">
        <v>28849</v>
      </c>
      <c r="O22" s="147">
        <v>1496706</v>
      </c>
      <c r="P22" s="147">
        <v>44036</v>
      </c>
    </row>
    <row r="23" spans="1:16" ht="15" customHeight="1">
      <c r="A23" s="162" t="s">
        <v>211</v>
      </c>
      <c r="B23" s="147">
        <v>21026</v>
      </c>
      <c r="C23" s="147">
        <v>1184433</v>
      </c>
      <c r="D23" s="147">
        <v>49610</v>
      </c>
      <c r="E23" s="147">
        <v>2430</v>
      </c>
      <c r="F23" s="147">
        <v>45615</v>
      </c>
      <c r="G23" s="147">
        <v>9445</v>
      </c>
      <c r="H23" s="147">
        <v>17428</v>
      </c>
      <c r="I23" s="147">
        <v>62624</v>
      </c>
      <c r="J23" s="147">
        <v>149</v>
      </c>
      <c r="K23" s="147">
        <v>1992</v>
      </c>
      <c r="L23" s="147">
        <v>8753</v>
      </c>
      <c r="M23" s="147">
        <v>131</v>
      </c>
      <c r="N23" s="147">
        <v>24284</v>
      </c>
      <c r="O23" s="147">
        <v>1302065</v>
      </c>
      <c r="P23" s="147">
        <v>45386</v>
      </c>
    </row>
    <row r="24" spans="1:16" s="7" customFormat="1" ht="15" customHeight="1">
      <c r="A24" s="162" t="s">
        <v>212</v>
      </c>
      <c r="B24" s="147">
        <v>18527</v>
      </c>
      <c r="C24" s="147">
        <v>1042895</v>
      </c>
      <c r="D24" s="147">
        <v>48969</v>
      </c>
      <c r="E24" s="147">
        <v>2194</v>
      </c>
      <c r="F24" s="147">
        <v>46877</v>
      </c>
      <c r="G24" s="147">
        <v>8848</v>
      </c>
      <c r="H24" s="147">
        <v>15467</v>
      </c>
      <c r="I24" s="147">
        <v>58544</v>
      </c>
      <c r="J24" s="147">
        <v>151</v>
      </c>
      <c r="K24" s="147">
        <v>1756</v>
      </c>
      <c r="L24" s="147">
        <v>7672</v>
      </c>
      <c r="M24" s="147">
        <v>141</v>
      </c>
      <c r="N24" s="147">
        <v>21369</v>
      </c>
      <c r="O24" s="147">
        <v>1154447</v>
      </c>
      <c r="P24" s="147">
        <v>45115</v>
      </c>
    </row>
    <row r="25" spans="1:16" s="7" customFormat="1" ht="15" customHeight="1">
      <c r="A25" s="162" t="s">
        <v>213</v>
      </c>
      <c r="B25" s="147">
        <v>14842</v>
      </c>
      <c r="C25" s="147">
        <v>858705</v>
      </c>
      <c r="D25" s="147">
        <v>51089</v>
      </c>
      <c r="E25" s="147">
        <v>1808</v>
      </c>
      <c r="F25" s="147">
        <v>39931</v>
      </c>
      <c r="G25" s="147">
        <v>8201</v>
      </c>
      <c r="H25" s="147">
        <v>12742</v>
      </c>
      <c r="I25" s="147">
        <v>59677</v>
      </c>
      <c r="J25" s="147">
        <v>192</v>
      </c>
      <c r="K25" s="147">
        <v>1627</v>
      </c>
      <c r="L25" s="147">
        <v>7132</v>
      </c>
      <c r="M25" s="147">
        <v>158</v>
      </c>
      <c r="N25" s="147">
        <v>17286</v>
      </c>
      <c r="O25" s="147">
        <v>966441</v>
      </c>
      <c r="P25" s="147">
        <v>47150</v>
      </c>
    </row>
    <row r="26" spans="1:16" ht="15" customHeight="1">
      <c r="A26" s="162" t="s">
        <v>214</v>
      </c>
      <c r="B26" s="147">
        <v>12419</v>
      </c>
      <c r="C26" s="147">
        <v>708613</v>
      </c>
      <c r="D26" s="147">
        <v>50221</v>
      </c>
      <c r="E26" s="147">
        <v>1507</v>
      </c>
      <c r="F26" s="147">
        <v>31572</v>
      </c>
      <c r="G26" s="147">
        <v>8819</v>
      </c>
      <c r="H26" s="147">
        <v>10833</v>
      </c>
      <c r="I26" s="147">
        <v>53440</v>
      </c>
      <c r="J26" s="147">
        <v>228</v>
      </c>
      <c r="K26" s="147">
        <v>1412</v>
      </c>
      <c r="L26" s="147">
        <v>21024</v>
      </c>
      <c r="M26" s="147">
        <v>173</v>
      </c>
      <c r="N26" s="147">
        <v>14582</v>
      </c>
      <c r="O26" s="147">
        <v>815288</v>
      </c>
      <c r="P26" s="147">
        <v>46111</v>
      </c>
    </row>
    <row r="27" spans="1:16" ht="15" customHeight="1">
      <c r="A27" s="162" t="s">
        <v>226</v>
      </c>
      <c r="B27" s="147">
        <v>15556</v>
      </c>
      <c r="C27" s="147">
        <v>884066</v>
      </c>
      <c r="D27" s="147">
        <v>49141</v>
      </c>
      <c r="E27" s="147">
        <v>1817</v>
      </c>
      <c r="F27" s="147">
        <v>39904</v>
      </c>
      <c r="G27" s="147">
        <v>9452</v>
      </c>
      <c r="H27" s="147">
        <v>13391</v>
      </c>
      <c r="I27" s="147">
        <v>77212</v>
      </c>
      <c r="J27" s="147">
        <v>274</v>
      </c>
      <c r="K27" s="147">
        <v>1894</v>
      </c>
      <c r="L27" s="147">
        <v>9896</v>
      </c>
      <c r="M27" s="147">
        <v>172</v>
      </c>
      <c r="N27" s="147">
        <v>18341</v>
      </c>
      <c r="O27" s="147">
        <v>1011652</v>
      </c>
      <c r="P27" s="147">
        <v>45367</v>
      </c>
    </row>
    <row r="28" spans="1:16" ht="15" customHeight="1">
      <c r="A28" s="163" t="s">
        <v>215</v>
      </c>
      <c r="B28" s="168">
        <v>411569</v>
      </c>
      <c r="C28" s="168">
        <v>21514509</v>
      </c>
      <c r="D28" s="168">
        <v>45000</v>
      </c>
      <c r="E28" s="168">
        <v>38950</v>
      </c>
      <c r="F28" s="168">
        <v>844991</v>
      </c>
      <c r="G28" s="168">
        <v>9092</v>
      </c>
      <c r="H28" s="168">
        <v>307496</v>
      </c>
      <c r="I28" s="168">
        <v>820024</v>
      </c>
      <c r="J28" s="168">
        <v>158</v>
      </c>
      <c r="K28" s="168">
        <v>28179</v>
      </c>
      <c r="L28" s="168">
        <v>123188</v>
      </c>
      <c r="M28" s="168">
        <v>111</v>
      </c>
      <c r="N28" s="170">
        <v>456754</v>
      </c>
      <c r="O28" s="170">
        <v>23304905</v>
      </c>
      <c r="P28" s="170">
        <v>42585</v>
      </c>
    </row>
    <row r="29" spans="1:16" s="7" customFormat="1" ht="15" customHeight="1">
      <c r="A29" s="162" t="s">
        <v>2</v>
      </c>
      <c r="B29" s="147"/>
      <c r="C29" s="147"/>
      <c r="D29" s="147"/>
      <c r="E29" s="147"/>
      <c r="F29" s="147"/>
      <c r="G29" s="147"/>
      <c r="H29" s="147"/>
      <c r="I29" s="147"/>
      <c r="J29" s="147"/>
      <c r="K29" s="147"/>
      <c r="L29" s="147"/>
      <c r="M29" s="147"/>
      <c r="N29" s="147"/>
      <c r="O29" s="147"/>
      <c r="P29" s="147"/>
    </row>
    <row r="30" spans="1:16" ht="15" customHeight="1">
      <c r="A30" s="162" t="s">
        <v>225</v>
      </c>
      <c r="B30" s="147">
        <v>9733</v>
      </c>
      <c r="C30" s="147">
        <v>236592</v>
      </c>
      <c r="D30" s="147">
        <v>16002</v>
      </c>
      <c r="E30" s="147">
        <v>691</v>
      </c>
      <c r="F30" s="147">
        <v>10825</v>
      </c>
      <c r="G30" s="147">
        <v>10462</v>
      </c>
      <c r="H30" s="147">
        <v>4466</v>
      </c>
      <c r="I30" s="147">
        <v>10327</v>
      </c>
      <c r="J30" s="147">
        <v>85</v>
      </c>
      <c r="K30" s="147">
        <v>272</v>
      </c>
      <c r="L30" s="147">
        <v>1226</v>
      </c>
      <c r="M30" s="147">
        <v>180</v>
      </c>
      <c r="N30" s="147">
        <v>10599</v>
      </c>
      <c r="O30" s="147">
        <v>258732</v>
      </c>
      <c r="P30" s="147">
        <v>16146</v>
      </c>
    </row>
    <row r="31" spans="1:16" ht="15" customHeight="1">
      <c r="A31" s="162" t="s">
        <v>201</v>
      </c>
      <c r="B31" s="147">
        <v>10745</v>
      </c>
      <c r="C31" s="147">
        <v>205724</v>
      </c>
      <c r="D31" s="147">
        <v>13320</v>
      </c>
      <c r="E31" s="147">
        <v>885</v>
      </c>
      <c r="F31" s="147">
        <v>9687</v>
      </c>
      <c r="G31" s="147">
        <v>7863</v>
      </c>
      <c r="H31" s="147">
        <v>5310</v>
      </c>
      <c r="I31" s="147">
        <v>18650</v>
      </c>
      <c r="J31" s="147">
        <v>78</v>
      </c>
      <c r="K31" s="147">
        <v>309</v>
      </c>
      <c r="L31" s="147">
        <v>2472</v>
      </c>
      <c r="M31" s="147">
        <v>3352</v>
      </c>
      <c r="N31" s="147">
        <v>12211</v>
      </c>
      <c r="O31" s="147">
        <v>236278</v>
      </c>
      <c r="P31" s="147">
        <v>13367</v>
      </c>
    </row>
    <row r="32" spans="1:16" ht="15" customHeight="1">
      <c r="A32" s="162" t="s">
        <v>202</v>
      </c>
      <c r="B32" s="147">
        <v>17510</v>
      </c>
      <c r="C32" s="147">
        <v>500931</v>
      </c>
      <c r="D32" s="147">
        <v>22692</v>
      </c>
      <c r="E32" s="147">
        <v>1865</v>
      </c>
      <c r="F32" s="147">
        <v>25834</v>
      </c>
      <c r="G32" s="147">
        <v>9555</v>
      </c>
      <c r="H32" s="147">
        <v>9721</v>
      </c>
      <c r="I32" s="147">
        <v>27952</v>
      </c>
      <c r="J32" s="147">
        <v>112</v>
      </c>
      <c r="K32" s="147">
        <v>599</v>
      </c>
      <c r="L32" s="147">
        <v>5362</v>
      </c>
      <c r="M32" s="147">
        <v>1395</v>
      </c>
      <c r="N32" s="147">
        <v>19776</v>
      </c>
      <c r="O32" s="147">
        <v>560679</v>
      </c>
      <c r="P32" s="147">
        <v>21735</v>
      </c>
    </row>
    <row r="33" spans="1:16" ht="15" customHeight="1">
      <c r="A33" s="162" t="s">
        <v>203</v>
      </c>
      <c r="B33" s="147">
        <v>19544</v>
      </c>
      <c r="C33" s="147">
        <v>632441</v>
      </c>
      <c r="D33" s="147">
        <v>28364</v>
      </c>
      <c r="E33" s="147">
        <v>2115</v>
      </c>
      <c r="F33" s="147">
        <v>31201</v>
      </c>
      <c r="G33" s="147">
        <v>10637</v>
      </c>
      <c r="H33" s="147">
        <v>12055</v>
      </c>
      <c r="I33" s="147">
        <v>36102</v>
      </c>
      <c r="J33" s="147">
        <v>145</v>
      </c>
      <c r="K33" s="147">
        <v>805</v>
      </c>
      <c r="L33" s="147">
        <v>7243</v>
      </c>
      <c r="M33" s="147">
        <v>1470</v>
      </c>
      <c r="N33" s="147">
        <v>22141</v>
      </c>
      <c r="O33" s="147">
        <v>707325</v>
      </c>
      <c r="P33" s="147">
        <v>27080</v>
      </c>
    </row>
    <row r="34" spans="1:16" ht="15" customHeight="1">
      <c r="A34" s="162" t="s">
        <v>204</v>
      </c>
      <c r="B34" s="147">
        <v>19505</v>
      </c>
      <c r="C34" s="147">
        <v>679688</v>
      </c>
      <c r="D34" s="147">
        <v>31193</v>
      </c>
      <c r="E34" s="147">
        <v>2359</v>
      </c>
      <c r="F34" s="147">
        <v>38174</v>
      </c>
      <c r="G34" s="147">
        <v>10449</v>
      </c>
      <c r="H34" s="147">
        <v>12902</v>
      </c>
      <c r="I34" s="147">
        <v>37981</v>
      </c>
      <c r="J34" s="147">
        <v>156</v>
      </c>
      <c r="K34" s="147">
        <v>993</v>
      </c>
      <c r="L34" s="147">
        <v>7418</v>
      </c>
      <c r="M34" s="147">
        <v>657</v>
      </c>
      <c r="N34" s="147">
        <v>22425</v>
      </c>
      <c r="O34" s="147">
        <v>763536</v>
      </c>
      <c r="P34" s="147">
        <v>29249</v>
      </c>
    </row>
    <row r="35" spans="1:16" ht="15" customHeight="1">
      <c r="A35" s="162" t="s">
        <v>205</v>
      </c>
      <c r="B35" s="147">
        <v>18431</v>
      </c>
      <c r="C35" s="147">
        <v>674369</v>
      </c>
      <c r="D35" s="147">
        <v>32844</v>
      </c>
      <c r="E35" s="147">
        <v>2496</v>
      </c>
      <c r="F35" s="147">
        <v>36787</v>
      </c>
      <c r="G35" s="147">
        <v>10677</v>
      </c>
      <c r="H35" s="147">
        <v>12791</v>
      </c>
      <c r="I35" s="147">
        <v>42427</v>
      </c>
      <c r="J35" s="147">
        <v>169</v>
      </c>
      <c r="K35" s="147">
        <v>1249</v>
      </c>
      <c r="L35" s="147">
        <v>10738</v>
      </c>
      <c r="M35" s="147">
        <v>474</v>
      </c>
      <c r="N35" s="147">
        <v>21593</v>
      </c>
      <c r="O35" s="147">
        <v>764841</v>
      </c>
      <c r="P35" s="147">
        <v>30251</v>
      </c>
    </row>
    <row r="36" spans="1:16" ht="15" customHeight="1">
      <c r="A36" s="162" t="s">
        <v>206</v>
      </c>
      <c r="B36" s="147">
        <v>18845</v>
      </c>
      <c r="C36" s="147">
        <v>705399</v>
      </c>
      <c r="D36" s="147">
        <v>33644</v>
      </c>
      <c r="E36" s="147">
        <v>2608</v>
      </c>
      <c r="F36" s="147">
        <v>40304</v>
      </c>
      <c r="G36" s="147">
        <v>10533</v>
      </c>
      <c r="H36" s="147">
        <v>13249</v>
      </c>
      <c r="I36" s="147">
        <v>46891</v>
      </c>
      <c r="J36" s="147">
        <v>155</v>
      </c>
      <c r="K36" s="147">
        <v>1324</v>
      </c>
      <c r="L36" s="147">
        <v>9181</v>
      </c>
      <c r="M36" s="147">
        <v>271</v>
      </c>
      <c r="N36" s="147">
        <v>22123</v>
      </c>
      <c r="O36" s="147">
        <v>801902</v>
      </c>
      <c r="P36" s="147">
        <v>31064</v>
      </c>
    </row>
    <row r="37" spans="1:16" ht="15" customHeight="1">
      <c r="A37" s="162" t="s">
        <v>207</v>
      </c>
      <c r="B37" s="147">
        <v>17955</v>
      </c>
      <c r="C37" s="147">
        <v>694597</v>
      </c>
      <c r="D37" s="147">
        <v>35298</v>
      </c>
      <c r="E37" s="147">
        <v>2584</v>
      </c>
      <c r="F37" s="147">
        <v>43901</v>
      </c>
      <c r="G37" s="147">
        <v>11416</v>
      </c>
      <c r="H37" s="147">
        <v>12998</v>
      </c>
      <c r="I37" s="147">
        <v>41958</v>
      </c>
      <c r="J37" s="147">
        <v>140</v>
      </c>
      <c r="K37" s="147">
        <v>1362</v>
      </c>
      <c r="L37" s="147">
        <v>10354</v>
      </c>
      <c r="M37" s="147">
        <v>377</v>
      </c>
      <c r="N37" s="147">
        <v>21291</v>
      </c>
      <c r="O37" s="147">
        <v>791324</v>
      </c>
      <c r="P37" s="147">
        <v>32420</v>
      </c>
    </row>
    <row r="38" spans="1:16" ht="15" customHeight="1">
      <c r="A38" s="162" t="s">
        <v>208</v>
      </c>
      <c r="B38" s="147">
        <v>16139</v>
      </c>
      <c r="C38" s="147">
        <v>647889</v>
      </c>
      <c r="D38" s="147">
        <v>36140</v>
      </c>
      <c r="E38" s="147">
        <v>2362</v>
      </c>
      <c r="F38" s="147">
        <v>37245</v>
      </c>
      <c r="G38" s="147">
        <v>10725</v>
      </c>
      <c r="H38" s="147">
        <v>12003</v>
      </c>
      <c r="I38" s="147">
        <v>40971</v>
      </c>
      <c r="J38" s="147">
        <v>138</v>
      </c>
      <c r="K38" s="147">
        <v>1409</v>
      </c>
      <c r="L38" s="147">
        <v>11113</v>
      </c>
      <c r="M38" s="147">
        <v>385</v>
      </c>
      <c r="N38" s="147">
        <v>19308</v>
      </c>
      <c r="O38" s="147">
        <v>736799</v>
      </c>
      <c r="P38" s="147">
        <v>33000</v>
      </c>
    </row>
    <row r="39" spans="1:16" ht="15" customHeight="1">
      <c r="A39" s="162" t="s">
        <v>209</v>
      </c>
      <c r="B39" s="147">
        <v>14750</v>
      </c>
      <c r="C39" s="147">
        <v>605227</v>
      </c>
      <c r="D39" s="147">
        <v>36486</v>
      </c>
      <c r="E39" s="147">
        <v>2322</v>
      </c>
      <c r="F39" s="147">
        <v>39478</v>
      </c>
      <c r="G39" s="147">
        <v>11547</v>
      </c>
      <c r="H39" s="147">
        <v>11134</v>
      </c>
      <c r="I39" s="147">
        <v>46015</v>
      </c>
      <c r="J39" s="147">
        <v>152</v>
      </c>
      <c r="K39" s="147">
        <v>1343</v>
      </c>
      <c r="L39" s="147">
        <v>10390</v>
      </c>
      <c r="M39" s="147">
        <v>364</v>
      </c>
      <c r="N39" s="147">
        <v>17799</v>
      </c>
      <c r="O39" s="147">
        <v>701266</v>
      </c>
      <c r="P39" s="147">
        <v>33417</v>
      </c>
    </row>
    <row r="40" spans="1:16" s="7" customFormat="1" ht="15" customHeight="1">
      <c r="A40" s="162" t="s">
        <v>210</v>
      </c>
      <c r="B40" s="147">
        <v>13110</v>
      </c>
      <c r="C40" s="147">
        <v>557222</v>
      </c>
      <c r="D40" s="147">
        <v>37435</v>
      </c>
      <c r="E40" s="147">
        <v>2193</v>
      </c>
      <c r="F40" s="147">
        <v>34365</v>
      </c>
      <c r="G40" s="147">
        <v>10000</v>
      </c>
      <c r="H40" s="147">
        <v>10227</v>
      </c>
      <c r="I40" s="147">
        <v>47348</v>
      </c>
      <c r="J40" s="147">
        <v>164</v>
      </c>
      <c r="K40" s="147">
        <v>1371</v>
      </c>
      <c r="L40" s="147">
        <v>10320</v>
      </c>
      <c r="M40" s="147">
        <v>370</v>
      </c>
      <c r="N40" s="147">
        <v>16113</v>
      </c>
      <c r="O40" s="147">
        <v>649616</v>
      </c>
      <c r="P40" s="147">
        <v>33893</v>
      </c>
    </row>
    <row r="41" spans="1:16" ht="15" customHeight="1">
      <c r="A41" s="162" t="s">
        <v>211</v>
      </c>
      <c r="B41" s="147">
        <v>11954</v>
      </c>
      <c r="C41" s="147">
        <v>525255</v>
      </c>
      <c r="D41" s="147">
        <v>38340</v>
      </c>
      <c r="E41" s="147">
        <v>2055</v>
      </c>
      <c r="F41" s="147">
        <v>36649</v>
      </c>
      <c r="G41" s="147">
        <v>10457</v>
      </c>
      <c r="H41" s="147">
        <v>9587</v>
      </c>
      <c r="I41" s="147">
        <v>48288</v>
      </c>
      <c r="J41" s="147">
        <v>187</v>
      </c>
      <c r="K41" s="147">
        <v>1399</v>
      </c>
      <c r="L41" s="147">
        <v>11521</v>
      </c>
      <c r="M41" s="147">
        <v>510</v>
      </c>
      <c r="N41" s="147">
        <v>14869</v>
      </c>
      <c r="O41" s="147">
        <v>621503</v>
      </c>
      <c r="P41" s="147">
        <v>34851</v>
      </c>
    </row>
    <row r="42" spans="1:16" s="7" customFormat="1" ht="15" customHeight="1">
      <c r="A42" s="162" t="s">
        <v>212</v>
      </c>
      <c r="B42" s="147">
        <v>10863</v>
      </c>
      <c r="C42" s="147">
        <v>481733</v>
      </c>
      <c r="D42" s="147">
        <v>38537</v>
      </c>
      <c r="E42" s="147">
        <v>1786</v>
      </c>
      <c r="F42" s="147">
        <v>29864</v>
      </c>
      <c r="G42" s="147">
        <v>10800</v>
      </c>
      <c r="H42" s="147">
        <v>8536</v>
      </c>
      <c r="I42" s="147">
        <v>45015</v>
      </c>
      <c r="J42" s="147">
        <v>189</v>
      </c>
      <c r="K42" s="147">
        <v>1159</v>
      </c>
      <c r="L42" s="147">
        <v>9476</v>
      </c>
      <c r="M42" s="147">
        <v>283</v>
      </c>
      <c r="N42" s="147">
        <v>13374</v>
      </c>
      <c r="O42" s="147">
        <v>565968</v>
      </c>
      <c r="P42" s="147">
        <v>35038</v>
      </c>
    </row>
    <row r="43" spans="1:16" ht="15" customHeight="1">
      <c r="A43" s="162" t="s">
        <v>213</v>
      </c>
      <c r="B43" s="147">
        <v>10562</v>
      </c>
      <c r="C43" s="147">
        <v>475596</v>
      </c>
      <c r="D43" s="147">
        <v>38903</v>
      </c>
      <c r="E43" s="147">
        <v>1821</v>
      </c>
      <c r="F43" s="147">
        <v>36670</v>
      </c>
      <c r="G43" s="147">
        <v>11904</v>
      </c>
      <c r="H43" s="147">
        <v>8394</v>
      </c>
      <c r="I43" s="147">
        <v>47937</v>
      </c>
      <c r="J43" s="147">
        <v>220</v>
      </c>
      <c r="K43" s="147">
        <v>1134</v>
      </c>
      <c r="L43" s="147">
        <v>7929</v>
      </c>
      <c r="M43" s="147">
        <v>237</v>
      </c>
      <c r="N43" s="147">
        <v>12967</v>
      </c>
      <c r="O43" s="147">
        <v>569028</v>
      </c>
      <c r="P43" s="147">
        <v>35726</v>
      </c>
    </row>
    <row r="44" spans="1:16" ht="15" customHeight="1">
      <c r="A44" s="162" t="s">
        <v>214</v>
      </c>
      <c r="B44" s="147">
        <v>9367</v>
      </c>
      <c r="C44" s="147">
        <v>428474</v>
      </c>
      <c r="D44" s="147">
        <v>39293</v>
      </c>
      <c r="E44" s="147">
        <v>1640</v>
      </c>
      <c r="F44" s="147">
        <v>33127</v>
      </c>
      <c r="G44" s="147">
        <v>11270</v>
      </c>
      <c r="H44" s="147">
        <v>7483</v>
      </c>
      <c r="I44" s="147">
        <v>46358</v>
      </c>
      <c r="J44" s="147">
        <v>231</v>
      </c>
      <c r="K44" s="147">
        <v>1087</v>
      </c>
      <c r="L44" s="147">
        <v>7870</v>
      </c>
      <c r="M44" s="147">
        <v>269</v>
      </c>
      <c r="N44" s="147">
        <v>11490</v>
      </c>
      <c r="O44" s="147">
        <v>515326</v>
      </c>
      <c r="P44" s="147">
        <v>36459</v>
      </c>
    </row>
    <row r="45" spans="1:16" ht="15" customHeight="1">
      <c r="A45" s="162" t="s">
        <v>226</v>
      </c>
      <c r="B45" s="147">
        <v>11436</v>
      </c>
      <c r="C45" s="147">
        <v>535978</v>
      </c>
      <c r="D45" s="147">
        <v>41072</v>
      </c>
      <c r="E45" s="147">
        <v>1985</v>
      </c>
      <c r="F45" s="147">
        <v>40759</v>
      </c>
      <c r="G45" s="147">
        <v>12371</v>
      </c>
      <c r="H45" s="147">
        <v>9284</v>
      </c>
      <c r="I45" s="147">
        <v>57149</v>
      </c>
      <c r="J45" s="147">
        <v>246</v>
      </c>
      <c r="K45" s="147">
        <v>1328</v>
      </c>
      <c r="L45" s="147">
        <v>7086</v>
      </c>
      <c r="M45" s="147">
        <v>175</v>
      </c>
      <c r="N45" s="147">
        <v>14095</v>
      </c>
      <c r="O45" s="147">
        <v>639893</v>
      </c>
      <c r="P45" s="147">
        <v>37311</v>
      </c>
    </row>
    <row r="46" spans="1:16" ht="15" customHeight="1">
      <c r="A46" s="163" t="s">
        <v>215</v>
      </c>
      <c r="B46" s="148">
        <v>230445</v>
      </c>
      <c r="C46" s="148">
        <v>8587637</v>
      </c>
      <c r="D46" s="148">
        <v>31830</v>
      </c>
      <c r="E46" s="148">
        <v>31767</v>
      </c>
      <c r="F46" s="148">
        <v>527261</v>
      </c>
      <c r="G46" s="148">
        <v>10706</v>
      </c>
      <c r="H46" s="148">
        <v>160142</v>
      </c>
      <c r="I46" s="148">
        <v>643328</v>
      </c>
      <c r="J46" s="148">
        <v>151</v>
      </c>
      <c r="K46" s="148">
        <v>17142</v>
      </c>
      <c r="L46" s="148">
        <v>130581</v>
      </c>
      <c r="M46" s="148">
        <v>379</v>
      </c>
      <c r="N46" s="148">
        <v>272180</v>
      </c>
      <c r="O46" s="148">
        <v>9889539</v>
      </c>
      <c r="P46" s="148">
        <v>29457</v>
      </c>
    </row>
    <row r="47" spans="1:16" ht="15" customHeight="1">
      <c r="A47" s="162" t="s">
        <v>3</v>
      </c>
      <c r="B47" s="147"/>
      <c r="C47" s="147"/>
      <c r="D47" s="147"/>
      <c r="E47" s="147"/>
      <c r="F47" s="147"/>
      <c r="G47" s="147"/>
      <c r="H47" s="147"/>
      <c r="I47" s="147"/>
      <c r="J47" s="147"/>
      <c r="K47" s="147"/>
      <c r="L47" s="147"/>
      <c r="M47" s="147"/>
      <c r="N47" s="147"/>
      <c r="O47" s="147"/>
      <c r="P47" s="147"/>
    </row>
    <row r="48" spans="1:16" s="7" customFormat="1" ht="15" customHeight="1">
      <c r="A48" s="162" t="s">
        <v>225</v>
      </c>
      <c r="B48" s="147">
        <v>148</v>
      </c>
      <c r="C48" s="147">
        <v>4436</v>
      </c>
      <c r="D48" s="147">
        <v>24024</v>
      </c>
      <c r="E48" s="147">
        <v>25</v>
      </c>
      <c r="F48" s="147">
        <v>473</v>
      </c>
      <c r="G48" s="147">
        <v>16547</v>
      </c>
      <c r="H48" s="147">
        <v>76</v>
      </c>
      <c r="I48" s="147">
        <v>292</v>
      </c>
      <c r="J48" s="147">
        <v>124</v>
      </c>
      <c r="K48" s="174"/>
      <c r="L48" s="174"/>
      <c r="M48" s="174"/>
      <c r="N48" s="147">
        <v>175</v>
      </c>
      <c r="O48" s="147">
        <v>5177</v>
      </c>
      <c r="P48" s="147">
        <v>24024</v>
      </c>
    </row>
    <row r="49" spans="1:16" ht="15" customHeight="1">
      <c r="A49" s="162" t="s">
        <v>201</v>
      </c>
      <c r="B49" s="147">
        <v>143</v>
      </c>
      <c r="C49" s="147">
        <v>2277</v>
      </c>
      <c r="D49" s="147">
        <v>6983</v>
      </c>
      <c r="E49" s="147">
        <v>41</v>
      </c>
      <c r="F49" s="147">
        <v>401</v>
      </c>
      <c r="G49" s="147">
        <v>7939</v>
      </c>
      <c r="H49" s="147">
        <v>46</v>
      </c>
      <c r="I49" s="147">
        <v>3</v>
      </c>
      <c r="J49" s="147">
        <v>23</v>
      </c>
      <c r="K49" s="174"/>
      <c r="L49" s="174"/>
      <c r="M49" s="174"/>
      <c r="N49" s="147">
        <v>187</v>
      </c>
      <c r="O49" s="147">
        <v>2704</v>
      </c>
      <c r="P49" s="147">
        <v>6402</v>
      </c>
    </row>
    <row r="50" spans="1:16" ht="15" customHeight="1">
      <c r="A50" s="162" t="s">
        <v>202</v>
      </c>
      <c r="B50" s="147">
        <v>450</v>
      </c>
      <c r="C50" s="147">
        <v>6425</v>
      </c>
      <c r="D50" s="147">
        <v>8434</v>
      </c>
      <c r="E50" s="147">
        <v>198</v>
      </c>
      <c r="F50" s="147">
        <v>2493</v>
      </c>
      <c r="G50" s="147">
        <v>10716</v>
      </c>
      <c r="H50" s="147">
        <v>155</v>
      </c>
      <c r="I50" s="147">
        <v>336</v>
      </c>
      <c r="J50" s="147">
        <v>48</v>
      </c>
      <c r="K50" s="174"/>
      <c r="L50" s="174"/>
      <c r="M50" s="174"/>
      <c r="N50" s="147">
        <v>654</v>
      </c>
      <c r="O50" s="147">
        <v>9359</v>
      </c>
      <c r="P50" s="147">
        <v>9623</v>
      </c>
    </row>
    <row r="51" spans="1:16" ht="15" customHeight="1">
      <c r="A51" s="162" t="s">
        <v>203</v>
      </c>
      <c r="B51" s="147">
        <v>694</v>
      </c>
      <c r="C51" s="147">
        <v>14424</v>
      </c>
      <c r="D51" s="147">
        <v>14068</v>
      </c>
      <c r="E51" s="147">
        <v>256</v>
      </c>
      <c r="F51" s="147">
        <v>3334</v>
      </c>
      <c r="G51" s="147">
        <v>11142</v>
      </c>
      <c r="H51" s="147">
        <v>313</v>
      </c>
      <c r="I51" s="147">
        <v>333</v>
      </c>
      <c r="J51" s="147">
        <v>60</v>
      </c>
      <c r="K51" s="147">
        <v>13</v>
      </c>
      <c r="L51" s="147">
        <v>78</v>
      </c>
      <c r="M51" s="147">
        <v>385</v>
      </c>
      <c r="N51" s="147">
        <v>952</v>
      </c>
      <c r="O51" s="147">
        <v>18131</v>
      </c>
      <c r="P51" s="147">
        <v>13238</v>
      </c>
    </row>
    <row r="52" spans="1:16" ht="15" customHeight="1">
      <c r="A52" s="162" t="s">
        <v>204</v>
      </c>
      <c r="B52" s="147">
        <v>874</v>
      </c>
      <c r="C52" s="147">
        <v>20143</v>
      </c>
      <c r="D52" s="147">
        <v>18172</v>
      </c>
      <c r="E52" s="147">
        <v>407</v>
      </c>
      <c r="F52" s="147">
        <v>5692</v>
      </c>
      <c r="G52" s="147">
        <v>11386</v>
      </c>
      <c r="H52" s="147">
        <v>420</v>
      </c>
      <c r="I52" s="147">
        <v>286</v>
      </c>
      <c r="J52" s="147">
        <v>53</v>
      </c>
      <c r="K52" s="147">
        <v>25</v>
      </c>
      <c r="L52" s="147">
        <v>118</v>
      </c>
      <c r="M52" s="147">
        <v>171</v>
      </c>
      <c r="N52" s="147">
        <v>1258</v>
      </c>
      <c r="O52" s="147">
        <v>26241</v>
      </c>
      <c r="P52" s="147">
        <v>16104</v>
      </c>
    </row>
    <row r="53" spans="1:16" ht="15" customHeight="1">
      <c r="A53" s="162" t="s">
        <v>205</v>
      </c>
      <c r="B53" s="147">
        <v>1110</v>
      </c>
      <c r="C53" s="147">
        <v>25823</v>
      </c>
      <c r="D53" s="147">
        <v>16735</v>
      </c>
      <c r="E53" s="147">
        <v>418</v>
      </c>
      <c r="F53" s="147">
        <v>6965</v>
      </c>
      <c r="G53" s="147">
        <v>13887</v>
      </c>
      <c r="H53" s="147">
        <v>542</v>
      </c>
      <c r="I53" s="147">
        <v>387</v>
      </c>
      <c r="J53" s="147">
        <v>88</v>
      </c>
      <c r="K53" s="147">
        <v>34</v>
      </c>
      <c r="L53" s="147">
        <v>94</v>
      </c>
      <c r="M53" s="147">
        <v>33</v>
      </c>
      <c r="N53" s="147">
        <v>1483</v>
      </c>
      <c r="O53" s="147">
        <v>33242</v>
      </c>
      <c r="P53" s="147">
        <v>16629</v>
      </c>
    </row>
    <row r="54" spans="1:16" ht="15" customHeight="1">
      <c r="A54" s="162" t="s">
        <v>206</v>
      </c>
      <c r="B54" s="147">
        <v>1452</v>
      </c>
      <c r="C54" s="147">
        <v>40506</v>
      </c>
      <c r="D54" s="147">
        <v>23540</v>
      </c>
      <c r="E54" s="147">
        <v>516</v>
      </c>
      <c r="F54" s="147">
        <v>7853</v>
      </c>
      <c r="G54" s="147">
        <v>12872</v>
      </c>
      <c r="H54" s="147">
        <v>773</v>
      </c>
      <c r="I54" s="147">
        <v>408</v>
      </c>
      <c r="J54" s="147">
        <v>82</v>
      </c>
      <c r="K54" s="147">
        <v>66</v>
      </c>
      <c r="L54" s="147">
        <v>13</v>
      </c>
      <c r="M54" s="147">
        <v>42</v>
      </c>
      <c r="N54" s="147">
        <v>1895</v>
      </c>
      <c r="O54" s="147">
        <v>49010</v>
      </c>
      <c r="P54" s="147">
        <v>20399</v>
      </c>
    </row>
    <row r="55" spans="1:16" ht="15" customHeight="1">
      <c r="A55" s="162" t="s">
        <v>207</v>
      </c>
      <c r="B55" s="147">
        <v>1794</v>
      </c>
      <c r="C55" s="147">
        <v>51534</v>
      </c>
      <c r="D55" s="147">
        <v>24545</v>
      </c>
      <c r="E55" s="147">
        <v>536</v>
      </c>
      <c r="F55" s="147">
        <v>8819</v>
      </c>
      <c r="G55" s="147">
        <v>14238</v>
      </c>
      <c r="H55" s="147">
        <v>940</v>
      </c>
      <c r="I55" s="147">
        <v>411</v>
      </c>
      <c r="J55" s="147">
        <v>90</v>
      </c>
      <c r="K55" s="147">
        <v>87</v>
      </c>
      <c r="L55" s="147">
        <v>82</v>
      </c>
      <c r="M55" s="147">
        <v>45</v>
      </c>
      <c r="N55" s="147">
        <v>2264</v>
      </c>
      <c r="O55" s="147">
        <v>60903</v>
      </c>
      <c r="P55" s="147">
        <v>22133</v>
      </c>
    </row>
    <row r="56" spans="1:16" s="7" customFormat="1" ht="15" customHeight="1">
      <c r="A56" s="162" t="s">
        <v>208</v>
      </c>
      <c r="B56" s="147">
        <v>1532</v>
      </c>
      <c r="C56" s="147">
        <v>44760</v>
      </c>
      <c r="D56" s="147">
        <v>24600</v>
      </c>
      <c r="E56" s="147">
        <v>581</v>
      </c>
      <c r="F56" s="147">
        <v>10605</v>
      </c>
      <c r="G56" s="147">
        <v>16969</v>
      </c>
      <c r="H56" s="147">
        <v>821</v>
      </c>
      <c r="I56" s="147">
        <v>443</v>
      </c>
      <c r="J56" s="147">
        <v>73</v>
      </c>
      <c r="K56" s="147">
        <v>97</v>
      </c>
      <c r="L56" s="147">
        <v>288</v>
      </c>
      <c r="M56" s="147">
        <v>68</v>
      </c>
      <c r="N56" s="147">
        <v>2053</v>
      </c>
      <c r="O56" s="147">
        <v>55934</v>
      </c>
      <c r="P56" s="147">
        <v>22479</v>
      </c>
    </row>
    <row r="57" spans="1:16" ht="15" customHeight="1">
      <c r="A57" s="162" t="s">
        <v>209</v>
      </c>
      <c r="B57" s="147">
        <v>2009</v>
      </c>
      <c r="C57" s="147">
        <v>58394</v>
      </c>
      <c r="D57" s="147">
        <v>25465</v>
      </c>
      <c r="E57" s="147">
        <v>836</v>
      </c>
      <c r="F57" s="147">
        <v>14590</v>
      </c>
      <c r="G57" s="147">
        <v>16607</v>
      </c>
      <c r="H57" s="147">
        <v>1108</v>
      </c>
      <c r="I57" s="147">
        <v>643</v>
      </c>
      <c r="J57" s="147">
        <v>71</v>
      </c>
      <c r="K57" s="147">
        <v>137</v>
      </c>
      <c r="L57" s="147">
        <v>182</v>
      </c>
      <c r="M57" s="147">
        <v>63</v>
      </c>
      <c r="N57" s="147">
        <v>2742</v>
      </c>
      <c r="O57" s="147">
        <v>73884</v>
      </c>
      <c r="P57" s="147">
        <v>22890</v>
      </c>
    </row>
    <row r="58" spans="1:16" ht="15" customHeight="1">
      <c r="A58" s="162" t="s">
        <v>210</v>
      </c>
      <c r="B58" s="147">
        <v>1824</v>
      </c>
      <c r="C58" s="147">
        <v>52044</v>
      </c>
      <c r="D58" s="147">
        <v>23650</v>
      </c>
      <c r="E58" s="147">
        <v>1000</v>
      </c>
      <c r="F58" s="147">
        <v>18289</v>
      </c>
      <c r="G58" s="147">
        <v>16900</v>
      </c>
      <c r="H58" s="147">
        <v>1037</v>
      </c>
      <c r="I58" s="147">
        <v>280</v>
      </c>
      <c r="J58" s="147">
        <v>75</v>
      </c>
      <c r="K58" s="147">
        <v>145</v>
      </c>
      <c r="L58" s="147">
        <v>229</v>
      </c>
      <c r="M58" s="147">
        <v>74</v>
      </c>
      <c r="N58" s="147">
        <v>2667</v>
      </c>
      <c r="O58" s="147">
        <v>70740</v>
      </c>
      <c r="P58" s="147">
        <v>21874</v>
      </c>
    </row>
    <row r="59" spans="1:16" s="7" customFormat="1" ht="15" customHeight="1">
      <c r="A59" s="162" t="s">
        <v>211</v>
      </c>
      <c r="B59" s="147">
        <v>2084</v>
      </c>
      <c r="C59" s="147">
        <v>61400</v>
      </c>
      <c r="D59" s="147">
        <v>24870</v>
      </c>
      <c r="E59" s="147">
        <v>1064</v>
      </c>
      <c r="F59" s="147">
        <v>19578</v>
      </c>
      <c r="G59" s="147">
        <v>16825</v>
      </c>
      <c r="H59" s="147">
        <v>1249</v>
      </c>
      <c r="I59" s="147">
        <v>516</v>
      </c>
      <c r="J59" s="147">
        <v>80</v>
      </c>
      <c r="K59" s="147">
        <v>178</v>
      </c>
      <c r="L59" s="147">
        <v>132</v>
      </c>
      <c r="M59" s="147">
        <v>62</v>
      </c>
      <c r="N59" s="147">
        <v>2957</v>
      </c>
      <c r="O59" s="147">
        <v>81667</v>
      </c>
      <c r="P59" s="147">
        <v>22551</v>
      </c>
    </row>
    <row r="60" spans="1:16" ht="15" customHeight="1">
      <c r="A60" s="162" t="s">
        <v>212</v>
      </c>
      <c r="B60" s="147">
        <v>1734</v>
      </c>
      <c r="C60" s="147">
        <v>51601</v>
      </c>
      <c r="D60" s="147">
        <v>23636</v>
      </c>
      <c r="E60" s="147">
        <v>745</v>
      </c>
      <c r="F60" s="147">
        <v>13056</v>
      </c>
      <c r="G60" s="147">
        <v>15738</v>
      </c>
      <c r="H60" s="147">
        <v>927</v>
      </c>
      <c r="I60" s="147">
        <v>637</v>
      </c>
      <c r="J60" s="147">
        <v>63</v>
      </c>
      <c r="K60" s="147">
        <v>127</v>
      </c>
      <c r="L60" s="147">
        <v>113</v>
      </c>
      <c r="M60" s="147">
        <v>50</v>
      </c>
      <c r="N60" s="147">
        <v>2322</v>
      </c>
      <c r="O60" s="147">
        <v>65660</v>
      </c>
      <c r="P60" s="147">
        <v>21828</v>
      </c>
    </row>
    <row r="61" spans="1:16" ht="15" customHeight="1">
      <c r="A61" s="162" t="s">
        <v>213</v>
      </c>
      <c r="B61" s="147">
        <v>1673</v>
      </c>
      <c r="C61" s="147">
        <v>50962</v>
      </c>
      <c r="D61" s="147">
        <v>26165</v>
      </c>
      <c r="E61" s="147">
        <v>515</v>
      </c>
      <c r="F61" s="147">
        <v>9331</v>
      </c>
      <c r="G61" s="147">
        <v>14406</v>
      </c>
      <c r="H61" s="147">
        <v>882</v>
      </c>
      <c r="I61" s="147">
        <v>761</v>
      </c>
      <c r="J61" s="147">
        <v>78</v>
      </c>
      <c r="K61" s="147">
        <v>106</v>
      </c>
      <c r="L61" s="147">
        <v>194</v>
      </c>
      <c r="M61" s="147">
        <v>56</v>
      </c>
      <c r="N61" s="147">
        <v>2095</v>
      </c>
      <c r="O61" s="147">
        <v>61033</v>
      </c>
      <c r="P61" s="147">
        <v>23720</v>
      </c>
    </row>
    <row r="62" spans="1:16" ht="15" customHeight="1">
      <c r="A62" s="162" t="s">
        <v>214</v>
      </c>
      <c r="B62" s="147">
        <v>1566</v>
      </c>
      <c r="C62" s="147">
        <v>53410</v>
      </c>
      <c r="D62" s="147">
        <v>30718</v>
      </c>
      <c r="E62" s="147">
        <v>379</v>
      </c>
      <c r="F62" s="147">
        <v>7065</v>
      </c>
      <c r="G62" s="147">
        <v>15672</v>
      </c>
      <c r="H62" s="147">
        <v>826</v>
      </c>
      <c r="I62" s="147">
        <v>1741</v>
      </c>
      <c r="J62" s="147">
        <v>86</v>
      </c>
      <c r="K62" s="147">
        <v>106</v>
      </c>
      <c r="L62" s="147">
        <v>191</v>
      </c>
      <c r="M62" s="147">
        <v>56</v>
      </c>
      <c r="N62" s="147">
        <v>1907</v>
      </c>
      <c r="O62" s="147">
        <v>62488</v>
      </c>
      <c r="P62" s="147">
        <v>28111</v>
      </c>
    </row>
    <row r="63" spans="1:16" ht="15" customHeight="1">
      <c r="A63" s="162" t="s">
        <v>226</v>
      </c>
      <c r="B63" s="147">
        <v>2588</v>
      </c>
      <c r="C63" s="147">
        <v>92306</v>
      </c>
      <c r="D63" s="147">
        <v>32364</v>
      </c>
      <c r="E63" s="147">
        <v>473</v>
      </c>
      <c r="F63" s="147">
        <v>8390</v>
      </c>
      <c r="G63" s="147">
        <v>14248</v>
      </c>
      <c r="H63" s="147">
        <v>1330</v>
      </c>
      <c r="I63" s="147">
        <v>2372</v>
      </c>
      <c r="J63" s="147">
        <v>91</v>
      </c>
      <c r="K63" s="147">
        <v>133</v>
      </c>
      <c r="L63" s="147">
        <v>522</v>
      </c>
      <c r="M63" s="147">
        <v>107</v>
      </c>
      <c r="N63" s="147">
        <v>2993</v>
      </c>
      <c r="O63" s="147">
        <v>103495</v>
      </c>
      <c r="P63" s="147">
        <v>29577</v>
      </c>
    </row>
    <row r="64" spans="1:16" ht="15" customHeight="1">
      <c r="A64" s="163" t="s">
        <v>215</v>
      </c>
      <c r="B64" s="148">
        <v>21681</v>
      </c>
      <c r="C64" s="148">
        <v>631736</v>
      </c>
      <c r="D64" s="148">
        <v>24137</v>
      </c>
      <c r="E64" s="148">
        <v>7992</v>
      </c>
      <c r="F64" s="148">
        <v>136412</v>
      </c>
      <c r="G64" s="148">
        <v>15188</v>
      </c>
      <c r="H64" s="148">
        <v>11444</v>
      </c>
      <c r="I64" s="148">
        <v>10227</v>
      </c>
      <c r="J64" s="148">
        <v>77</v>
      </c>
      <c r="K64" s="148">
        <v>1265</v>
      </c>
      <c r="L64" s="148">
        <v>2448</v>
      </c>
      <c r="M64" s="148">
        <v>61</v>
      </c>
      <c r="N64" s="148">
        <v>28606</v>
      </c>
      <c r="O64" s="148">
        <v>780922</v>
      </c>
      <c r="P64" s="148">
        <v>21764</v>
      </c>
    </row>
    <row r="65" spans="1:16" ht="15" customHeight="1">
      <c r="A65" s="162" t="s">
        <v>143</v>
      </c>
      <c r="B65" s="147"/>
      <c r="C65" s="147"/>
      <c r="D65" s="147"/>
      <c r="E65" s="147"/>
      <c r="F65" s="147"/>
      <c r="G65" s="147"/>
      <c r="H65" s="147"/>
      <c r="I65" s="147"/>
      <c r="J65" s="147"/>
      <c r="K65" s="147"/>
      <c r="L65" s="147"/>
      <c r="M65" s="147"/>
      <c r="N65" s="147"/>
      <c r="O65" s="147"/>
      <c r="P65" s="147"/>
    </row>
    <row r="66" spans="1:16" ht="15" customHeight="1">
      <c r="A66" s="162" t="s">
        <v>225</v>
      </c>
      <c r="B66" s="147">
        <v>11430</v>
      </c>
      <c r="C66" s="147">
        <v>154604</v>
      </c>
      <c r="D66" s="147">
        <v>8944</v>
      </c>
      <c r="E66" s="147">
        <v>615</v>
      </c>
      <c r="F66" s="147">
        <v>7062</v>
      </c>
      <c r="G66" s="147">
        <v>8355</v>
      </c>
      <c r="H66" s="147">
        <v>4757</v>
      </c>
      <c r="I66" s="147">
        <v>4034</v>
      </c>
      <c r="J66" s="147">
        <v>63</v>
      </c>
      <c r="K66" s="147">
        <v>70</v>
      </c>
      <c r="L66" s="147">
        <v>155</v>
      </c>
      <c r="M66" s="147">
        <v>102</v>
      </c>
      <c r="N66" s="147">
        <v>12145</v>
      </c>
      <c r="O66" s="147">
        <v>165868</v>
      </c>
      <c r="P66" s="147">
        <v>9079</v>
      </c>
    </row>
    <row r="67" spans="1:16" s="7" customFormat="1" ht="15" customHeight="1">
      <c r="A67" s="162" t="s">
        <v>201</v>
      </c>
      <c r="B67" s="147">
        <v>3720</v>
      </c>
      <c r="C67" s="147">
        <v>50429</v>
      </c>
      <c r="D67" s="147">
        <v>9634</v>
      </c>
      <c r="E67" s="147">
        <v>241</v>
      </c>
      <c r="F67" s="147">
        <v>2252</v>
      </c>
      <c r="G67" s="147">
        <v>7467</v>
      </c>
      <c r="H67" s="147">
        <v>1601</v>
      </c>
      <c r="I67" s="147">
        <v>770</v>
      </c>
      <c r="J67" s="147">
        <v>55</v>
      </c>
      <c r="K67" s="147">
        <v>41</v>
      </c>
      <c r="L67" s="147">
        <v>86</v>
      </c>
      <c r="M67" s="147">
        <v>118</v>
      </c>
      <c r="N67" s="147">
        <v>3985</v>
      </c>
      <c r="O67" s="147">
        <v>53640</v>
      </c>
      <c r="P67" s="147">
        <v>9640</v>
      </c>
    </row>
    <row r="68" spans="1:16" ht="15" customHeight="1">
      <c r="A68" s="162" t="s">
        <v>202</v>
      </c>
      <c r="B68" s="147">
        <v>2961</v>
      </c>
      <c r="C68" s="147">
        <v>60112</v>
      </c>
      <c r="D68" s="147">
        <v>17500</v>
      </c>
      <c r="E68" s="147">
        <v>227</v>
      </c>
      <c r="F68" s="147">
        <v>3239</v>
      </c>
      <c r="G68" s="147">
        <v>12746</v>
      </c>
      <c r="H68" s="147">
        <v>1473</v>
      </c>
      <c r="I68" s="147">
        <v>666</v>
      </c>
      <c r="J68" s="147">
        <v>60</v>
      </c>
      <c r="K68" s="147">
        <v>20</v>
      </c>
      <c r="L68" s="147">
        <v>31</v>
      </c>
      <c r="M68" s="147">
        <v>339</v>
      </c>
      <c r="N68" s="147">
        <v>3126</v>
      </c>
      <c r="O68" s="147">
        <v>64133</v>
      </c>
      <c r="P68" s="147">
        <v>18096</v>
      </c>
    </row>
    <row r="69" spans="1:16" ht="15" customHeight="1">
      <c r="A69" s="162" t="s">
        <v>203</v>
      </c>
      <c r="B69" s="147">
        <v>1473</v>
      </c>
      <c r="C69" s="147">
        <v>35056</v>
      </c>
      <c r="D69" s="147">
        <v>21822</v>
      </c>
      <c r="E69" s="147">
        <v>94</v>
      </c>
      <c r="F69" s="147">
        <v>1121</v>
      </c>
      <c r="G69" s="147">
        <v>9906</v>
      </c>
      <c r="H69" s="147">
        <v>774</v>
      </c>
      <c r="I69" s="147">
        <v>346</v>
      </c>
      <c r="J69" s="147">
        <v>78</v>
      </c>
      <c r="K69" s="147">
        <v>19</v>
      </c>
      <c r="L69" s="147">
        <v>69</v>
      </c>
      <c r="M69" s="147">
        <v>101</v>
      </c>
      <c r="N69" s="147">
        <v>1535</v>
      </c>
      <c r="O69" s="147">
        <v>36761</v>
      </c>
      <c r="P69" s="147">
        <v>21830</v>
      </c>
    </row>
    <row r="70" spans="1:16" ht="15" customHeight="1">
      <c r="A70" s="162" t="s">
        <v>204</v>
      </c>
      <c r="B70" s="147">
        <v>954</v>
      </c>
      <c r="C70" s="147">
        <v>26409</v>
      </c>
      <c r="D70" s="147">
        <v>25364</v>
      </c>
      <c r="E70" s="147">
        <v>65</v>
      </c>
      <c r="F70" s="147">
        <v>671</v>
      </c>
      <c r="G70" s="147">
        <v>7698</v>
      </c>
      <c r="H70" s="147">
        <v>517</v>
      </c>
      <c r="I70" s="147">
        <v>284</v>
      </c>
      <c r="J70" s="147">
        <v>106</v>
      </c>
      <c r="K70" s="147">
        <v>26</v>
      </c>
      <c r="L70" s="147">
        <v>101</v>
      </c>
      <c r="M70" s="147">
        <v>168</v>
      </c>
      <c r="N70" s="147">
        <v>1003</v>
      </c>
      <c r="O70" s="147">
        <v>27406</v>
      </c>
      <c r="P70" s="147">
        <v>25049</v>
      </c>
    </row>
    <row r="71" spans="1:16" ht="15" customHeight="1">
      <c r="A71" s="162" t="s">
        <v>205</v>
      </c>
      <c r="B71" s="147">
        <v>583</v>
      </c>
      <c r="C71" s="147">
        <v>17271</v>
      </c>
      <c r="D71" s="147">
        <v>25000</v>
      </c>
      <c r="E71" s="147">
        <v>35</v>
      </c>
      <c r="F71" s="147">
        <v>434</v>
      </c>
      <c r="G71" s="147">
        <v>5997</v>
      </c>
      <c r="H71" s="147">
        <v>322</v>
      </c>
      <c r="I71" s="147">
        <v>95</v>
      </c>
      <c r="J71" s="147">
        <v>88</v>
      </c>
      <c r="K71" s="147">
        <v>34</v>
      </c>
      <c r="L71" s="147">
        <v>64</v>
      </c>
      <c r="M71" s="147">
        <v>53</v>
      </c>
      <c r="N71" s="147">
        <v>622</v>
      </c>
      <c r="O71" s="147">
        <v>17848</v>
      </c>
      <c r="P71" s="147">
        <v>24610</v>
      </c>
    </row>
    <row r="72" spans="1:16" s="10" customFormat="1" ht="15" customHeight="1">
      <c r="A72" s="162" t="s">
        <v>206</v>
      </c>
      <c r="B72" s="147">
        <v>469</v>
      </c>
      <c r="C72" s="147">
        <v>15374</v>
      </c>
      <c r="D72" s="147">
        <v>29891</v>
      </c>
      <c r="E72" s="147">
        <v>16</v>
      </c>
      <c r="F72" s="147">
        <v>231</v>
      </c>
      <c r="G72" s="147">
        <v>11882</v>
      </c>
      <c r="H72" s="147">
        <v>243</v>
      </c>
      <c r="I72" s="147">
        <v>383</v>
      </c>
      <c r="J72" s="147">
        <v>104</v>
      </c>
      <c r="K72" s="147">
        <v>17</v>
      </c>
      <c r="L72" s="147">
        <v>8</v>
      </c>
      <c r="M72" s="147">
        <v>77</v>
      </c>
      <c r="N72" s="147">
        <v>482</v>
      </c>
      <c r="O72" s="147">
        <v>15960</v>
      </c>
      <c r="P72" s="147">
        <v>29796</v>
      </c>
    </row>
    <row r="73" spans="1:16" ht="15" customHeight="1">
      <c r="A73" s="162" t="s">
        <v>207</v>
      </c>
      <c r="B73" s="147">
        <v>367</v>
      </c>
      <c r="C73" s="147">
        <v>12316</v>
      </c>
      <c r="D73" s="147">
        <v>31997</v>
      </c>
      <c r="E73" s="147">
        <v>22</v>
      </c>
      <c r="F73" s="147">
        <v>523</v>
      </c>
      <c r="G73" s="147">
        <v>9600</v>
      </c>
      <c r="H73" s="147">
        <v>211</v>
      </c>
      <c r="I73" s="147">
        <v>459</v>
      </c>
      <c r="J73" s="147">
        <v>101</v>
      </c>
      <c r="K73" s="147">
        <v>23</v>
      </c>
      <c r="L73" s="147">
        <v>81</v>
      </c>
      <c r="M73" s="147">
        <v>75</v>
      </c>
      <c r="N73" s="147">
        <v>389</v>
      </c>
      <c r="O73" s="147">
        <v>13417</v>
      </c>
      <c r="P73" s="147">
        <v>31394</v>
      </c>
    </row>
    <row r="74" spans="1:16" ht="15" customHeight="1">
      <c r="A74" s="162" t="s">
        <v>208</v>
      </c>
      <c r="B74" s="147">
        <v>236</v>
      </c>
      <c r="C74" s="147">
        <v>7708</v>
      </c>
      <c r="D74" s="147">
        <v>31839</v>
      </c>
      <c r="E74" s="147">
        <v>13</v>
      </c>
      <c r="F74" s="147">
        <v>83</v>
      </c>
      <c r="G74" s="147">
        <v>7479</v>
      </c>
      <c r="H74" s="147">
        <v>132</v>
      </c>
      <c r="I74" s="147">
        <v>415</v>
      </c>
      <c r="J74" s="147">
        <v>146</v>
      </c>
      <c r="K74" s="147">
        <v>23</v>
      </c>
      <c r="L74" s="147">
        <v>5</v>
      </c>
      <c r="M74" s="147">
        <v>77</v>
      </c>
      <c r="N74" s="147">
        <v>255</v>
      </c>
      <c r="O74" s="147">
        <v>8339</v>
      </c>
      <c r="P74" s="147">
        <v>30655</v>
      </c>
    </row>
    <row r="75" spans="1:16" ht="15" customHeight="1">
      <c r="A75" s="162" t="s">
        <v>209</v>
      </c>
      <c r="B75" s="147">
        <v>100</v>
      </c>
      <c r="C75" s="147">
        <v>3539</v>
      </c>
      <c r="D75" s="147">
        <v>32927</v>
      </c>
      <c r="E75" s="174"/>
      <c r="F75" s="174"/>
      <c r="G75" s="174"/>
      <c r="H75" s="147">
        <v>66</v>
      </c>
      <c r="I75" s="147">
        <v>46</v>
      </c>
      <c r="J75" s="147">
        <v>62</v>
      </c>
      <c r="K75" s="174"/>
      <c r="L75" s="174"/>
      <c r="M75" s="174"/>
      <c r="N75" s="147">
        <v>101</v>
      </c>
      <c r="O75" s="147">
        <v>3550</v>
      </c>
      <c r="P75" s="147">
        <v>27317</v>
      </c>
    </row>
    <row r="76" spans="1:16" s="7" customFormat="1" ht="15" customHeight="1">
      <c r="A76" s="162" t="s">
        <v>210</v>
      </c>
      <c r="B76" s="147">
        <v>29</v>
      </c>
      <c r="C76" s="147">
        <v>801</v>
      </c>
      <c r="D76" s="147">
        <v>31296</v>
      </c>
      <c r="E76" s="174"/>
      <c r="F76" s="174"/>
      <c r="G76" s="174"/>
      <c r="H76" s="147">
        <v>18</v>
      </c>
      <c r="I76" s="147">
        <v>30</v>
      </c>
      <c r="J76" s="147">
        <v>111</v>
      </c>
      <c r="K76" s="174"/>
      <c r="L76" s="174"/>
      <c r="M76" s="174"/>
      <c r="N76" s="147">
        <v>39</v>
      </c>
      <c r="O76" s="147">
        <v>1063</v>
      </c>
      <c r="P76" s="147">
        <v>30367</v>
      </c>
    </row>
    <row r="77" spans="1:16" ht="15" customHeight="1">
      <c r="A77" s="162" t="s">
        <v>211</v>
      </c>
      <c r="B77" s="174"/>
      <c r="C77" s="174"/>
      <c r="D77" s="174"/>
      <c r="E77" s="174"/>
      <c r="F77" s="174"/>
      <c r="G77" s="174"/>
      <c r="H77" s="174"/>
      <c r="I77" s="174"/>
      <c r="J77" s="174"/>
      <c r="K77" s="174"/>
      <c r="L77" s="174"/>
      <c r="M77" s="174"/>
      <c r="N77" s="174"/>
      <c r="O77" s="174"/>
      <c r="P77" s="174"/>
    </row>
    <row r="78" spans="1:16" ht="15" customHeight="1">
      <c r="A78" s="162" t="s">
        <v>212</v>
      </c>
      <c r="B78" s="174"/>
      <c r="C78" s="174"/>
      <c r="D78" s="174"/>
      <c r="E78" s="174"/>
      <c r="F78" s="174"/>
      <c r="G78" s="174"/>
      <c r="H78" s="174"/>
      <c r="I78" s="174"/>
      <c r="J78" s="174"/>
      <c r="K78" s="174"/>
      <c r="L78" s="174"/>
      <c r="M78" s="174"/>
      <c r="N78" s="174"/>
      <c r="O78" s="174"/>
      <c r="P78" s="174"/>
    </row>
    <row r="79" spans="1:16" ht="15" customHeight="1">
      <c r="A79" s="162" t="s">
        <v>213</v>
      </c>
      <c r="B79" s="174"/>
      <c r="C79" s="174"/>
      <c r="D79" s="174"/>
      <c r="E79" s="174"/>
      <c r="F79" s="174"/>
      <c r="G79" s="174"/>
      <c r="H79" s="174"/>
      <c r="I79" s="174"/>
      <c r="J79" s="174"/>
      <c r="K79" s="174"/>
      <c r="L79" s="174"/>
      <c r="M79" s="174"/>
      <c r="N79" s="174"/>
      <c r="O79" s="174"/>
      <c r="P79" s="174"/>
    </row>
    <row r="80" spans="1:16" ht="15" customHeight="1">
      <c r="A80" s="162" t="s">
        <v>214</v>
      </c>
      <c r="B80" s="174"/>
      <c r="C80" s="174"/>
      <c r="D80" s="174"/>
      <c r="E80" s="174"/>
      <c r="F80" s="174"/>
      <c r="G80" s="174"/>
      <c r="H80" s="174"/>
      <c r="I80" s="174"/>
      <c r="J80" s="174"/>
      <c r="K80" s="174"/>
      <c r="L80" s="174"/>
      <c r="M80" s="174"/>
      <c r="N80" s="174"/>
      <c r="O80" s="174"/>
      <c r="P80" s="174"/>
    </row>
    <row r="81" spans="1:16" ht="15" customHeight="1">
      <c r="A81" s="162" t="s">
        <v>226</v>
      </c>
      <c r="B81" s="174"/>
      <c r="C81" s="174"/>
      <c r="D81" s="174"/>
      <c r="E81" s="174"/>
      <c r="F81" s="174"/>
      <c r="G81" s="174"/>
      <c r="H81" s="174"/>
      <c r="I81" s="174"/>
      <c r="J81" s="174"/>
      <c r="K81" s="174"/>
      <c r="L81" s="174"/>
      <c r="M81" s="174"/>
      <c r="N81" s="174"/>
      <c r="O81" s="174"/>
      <c r="P81" s="174"/>
    </row>
    <row r="82" spans="1:16" ht="15" customHeight="1">
      <c r="A82" s="163" t="s">
        <v>215</v>
      </c>
      <c r="B82" s="148">
        <v>22337</v>
      </c>
      <c r="C82" s="148">
        <v>384230</v>
      </c>
      <c r="D82" s="148">
        <v>12563</v>
      </c>
      <c r="E82" s="148">
        <v>1332</v>
      </c>
      <c r="F82" s="148">
        <v>15936</v>
      </c>
      <c r="G82" s="148">
        <v>8964</v>
      </c>
      <c r="H82" s="148">
        <v>10120</v>
      </c>
      <c r="I82" s="148">
        <v>7398</v>
      </c>
      <c r="J82" s="148">
        <v>66</v>
      </c>
      <c r="K82" s="148">
        <v>287</v>
      </c>
      <c r="L82" s="148">
        <v>653</v>
      </c>
      <c r="M82" s="148">
        <v>97</v>
      </c>
      <c r="N82" s="148">
        <v>23685</v>
      </c>
      <c r="O82" s="148">
        <v>408363</v>
      </c>
      <c r="P82" s="148">
        <v>12766</v>
      </c>
    </row>
    <row r="83" spans="1:16" ht="15" customHeight="1">
      <c r="A83" s="162" t="s">
        <v>45</v>
      </c>
      <c r="B83" s="147"/>
      <c r="C83" s="147"/>
      <c r="D83" s="147"/>
      <c r="E83" s="147"/>
      <c r="F83" s="147"/>
      <c r="G83" s="147"/>
      <c r="H83" s="147"/>
      <c r="I83" s="147"/>
      <c r="J83" s="147"/>
      <c r="K83" s="147"/>
      <c r="L83" s="147"/>
      <c r="M83" s="147"/>
      <c r="N83" s="147"/>
      <c r="O83" s="147"/>
      <c r="P83" s="147"/>
    </row>
    <row r="84" spans="1:16" ht="15" customHeight="1">
      <c r="A84" s="162" t="s">
        <v>225</v>
      </c>
      <c r="B84" s="147">
        <v>50643</v>
      </c>
      <c r="C84" s="147">
        <v>1752894</v>
      </c>
      <c r="D84" s="147">
        <v>22258</v>
      </c>
      <c r="E84" s="147">
        <v>3023</v>
      </c>
      <c r="F84" s="147">
        <v>57351</v>
      </c>
      <c r="G84" s="147">
        <v>9524</v>
      </c>
      <c r="H84" s="147">
        <v>26196</v>
      </c>
      <c r="I84" s="147">
        <v>37317</v>
      </c>
      <c r="J84" s="147">
        <v>96</v>
      </c>
      <c r="K84" s="147">
        <v>1196</v>
      </c>
      <c r="L84" s="147">
        <v>3803</v>
      </c>
      <c r="M84" s="147">
        <v>105</v>
      </c>
      <c r="N84" s="147">
        <v>53739</v>
      </c>
      <c r="O84" s="147">
        <v>1850389</v>
      </c>
      <c r="P84" s="147">
        <v>21766</v>
      </c>
    </row>
    <row r="85" spans="1:16" ht="15" customHeight="1">
      <c r="A85" s="162" t="s">
        <v>201</v>
      </c>
      <c r="B85" s="147">
        <v>36697</v>
      </c>
      <c r="C85" s="147">
        <v>1228515</v>
      </c>
      <c r="D85" s="147">
        <v>20856</v>
      </c>
      <c r="E85" s="147">
        <v>2585</v>
      </c>
      <c r="F85" s="147">
        <v>41898</v>
      </c>
      <c r="G85" s="147">
        <v>8082</v>
      </c>
      <c r="H85" s="147">
        <v>20476</v>
      </c>
      <c r="I85" s="147">
        <v>35907</v>
      </c>
      <c r="J85" s="147">
        <v>104</v>
      </c>
      <c r="K85" s="147">
        <v>1003</v>
      </c>
      <c r="L85" s="147">
        <v>4010</v>
      </c>
      <c r="M85" s="147">
        <v>125</v>
      </c>
      <c r="N85" s="147">
        <v>40153</v>
      </c>
      <c r="O85" s="147">
        <v>1309464</v>
      </c>
      <c r="P85" s="147">
        <v>20004</v>
      </c>
    </row>
    <row r="86" spans="1:16" s="7" customFormat="1" ht="15" customHeight="1">
      <c r="A86" s="162" t="s">
        <v>202</v>
      </c>
      <c r="B86" s="147">
        <v>50193</v>
      </c>
      <c r="C86" s="147">
        <v>1966035</v>
      </c>
      <c r="D86" s="147">
        <v>30550</v>
      </c>
      <c r="E86" s="147">
        <v>4399</v>
      </c>
      <c r="F86" s="147">
        <v>78915</v>
      </c>
      <c r="G86" s="147">
        <v>9875</v>
      </c>
      <c r="H86" s="147">
        <v>30643</v>
      </c>
      <c r="I86" s="147">
        <v>60494</v>
      </c>
      <c r="J86" s="147">
        <v>136</v>
      </c>
      <c r="K86" s="147">
        <v>1714</v>
      </c>
      <c r="L86" s="147">
        <v>8736</v>
      </c>
      <c r="M86" s="147">
        <v>224</v>
      </c>
      <c r="N86" s="147">
        <v>54907</v>
      </c>
      <c r="O86" s="147">
        <v>2114567</v>
      </c>
      <c r="P86" s="147">
        <v>29215</v>
      </c>
    </row>
    <row r="87" spans="1:16" ht="15" customHeight="1">
      <c r="A87" s="162" t="s">
        <v>203</v>
      </c>
      <c r="B87" s="147">
        <v>54318</v>
      </c>
      <c r="C87" s="147">
        <v>2370745</v>
      </c>
      <c r="D87" s="147">
        <v>36135</v>
      </c>
      <c r="E87" s="147">
        <v>5137</v>
      </c>
      <c r="F87" s="147">
        <v>100510</v>
      </c>
      <c r="G87" s="147">
        <v>10211</v>
      </c>
      <c r="H87" s="147">
        <v>36617</v>
      </c>
      <c r="I87" s="147">
        <v>80416</v>
      </c>
      <c r="J87" s="147">
        <v>175</v>
      </c>
      <c r="K87" s="147">
        <v>2356</v>
      </c>
      <c r="L87" s="147">
        <v>13266</v>
      </c>
      <c r="M87" s="147">
        <v>250</v>
      </c>
      <c r="N87" s="147">
        <v>59817</v>
      </c>
      <c r="O87" s="147">
        <v>2565634</v>
      </c>
      <c r="P87" s="147">
        <v>34664</v>
      </c>
    </row>
    <row r="88" spans="1:16" ht="15" customHeight="1">
      <c r="A88" s="162" t="s">
        <v>204</v>
      </c>
      <c r="B88" s="147">
        <v>54691</v>
      </c>
      <c r="C88" s="147">
        <v>2477717</v>
      </c>
      <c r="D88" s="147">
        <v>38466</v>
      </c>
      <c r="E88" s="147">
        <v>5780</v>
      </c>
      <c r="F88" s="147">
        <v>110174</v>
      </c>
      <c r="G88" s="147">
        <v>9877</v>
      </c>
      <c r="H88" s="147">
        <v>38427</v>
      </c>
      <c r="I88" s="147">
        <v>91044</v>
      </c>
      <c r="J88" s="147">
        <v>181</v>
      </c>
      <c r="K88" s="147">
        <v>2963</v>
      </c>
      <c r="L88" s="147">
        <v>15242</v>
      </c>
      <c r="M88" s="147">
        <v>144</v>
      </c>
      <c r="N88" s="147">
        <v>60976</v>
      </c>
      <c r="O88" s="147">
        <v>2693741</v>
      </c>
      <c r="P88" s="147">
        <v>36650</v>
      </c>
    </row>
    <row r="89" spans="1:16" ht="15" customHeight="1">
      <c r="A89" s="162" t="s">
        <v>205</v>
      </c>
      <c r="B89" s="147">
        <v>46649</v>
      </c>
      <c r="C89" s="147">
        <v>2132874</v>
      </c>
      <c r="D89" s="147">
        <v>39199</v>
      </c>
      <c r="E89" s="147">
        <v>5264</v>
      </c>
      <c r="F89" s="147">
        <v>96944</v>
      </c>
      <c r="G89" s="147">
        <v>10157</v>
      </c>
      <c r="H89" s="147">
        <v>33514</v>
      </c>
      <c r="I89" s="147">
        <v>92890</v>
      </c>
      <c r="J89" s="147">
        <v>178</v>
      </c>
      <c r="K89" s="147">
        <v>3191</v>
      </c>
      <c r="L89" s="147">
        <v>16630</v>
      </c>
      <c r="M89" s="147">
        <v>130</v>
      </c>
      <c r="N89" s="147">
        <v>52608</v>
      </c>
      <c r="O89" s="147">
        <v>2339565</v>
      </c>
      <c r="P89" s="147">
        <v>37033</v>
      </c>
    </row>
    <row r="90" spans="1:16" ht="15" customHeight="1">
      <c r="A90" s="162" t="s">
        <v>206</v>
      </c>
      <c r="B90" s="147">
        <v>53349</v>
      </c>
      <c r="C90" s="147">
        <v>2517401</v>
      </c>
      <c r="D90" s="147">
        <v>40714</v>
      </c>
      <c r="E90" s="147">
        <v>6236</v>
      </c>
      <c r="F90" s="147">
        <v>124125</v>
      </c>
      <c r="G90" s="147">
        <v>10182</v>
      </c>
      <c r="H90" s="147">
        <v>39075</v>
      </c>
      <c r="I90" s="147">
        <v>107713</v>
      </c>
      <c r="J90" s="147">
        <v>164</v>
      </c>
      <c r="K90" s="147">
        <v>3742</v>
      </c>
      <c r="L90" s="147">
        <v>17208</v>
      </c>
      <c r="M90" s="147">
        <v>116</v>
      </c>
      <c r="N90" s="147">
        <v>60470</v>
      </c>
      <c r="O90" s="147">
        <v>2766410</v>
      </c>
      <c r="P90" s="147">
        <v>38109</v>
      </c>
    </row>
    <row r="91" spans="1:16" ht="15" customHeight="1">
      <c r="A91" s="162" t="s">
        <v>207</v>
      </c>
      <c r="B91" s="147">
        <v>56810</v>
      </c>
      <c r="C91" s="147">
        <v>2664788</v>
      </c>
      <c r="D91" s="147">
        <v>40850</v>
      </c>
      <c r="E91" s="147">
        <v>6688</v>
      </c>
      <c r="F91" s="147">
        <v>126037</v>
      </c>
      <c r="G91" s="147">
        <v>10037</v>
      </c>
      <c r="H91" s="147">
        <v>41580</v>
      </c>
      <c r="I91" s="147">
        <v>107988</v>
      </c>
      <c r="J91" s="147">
        <v>135</v>
      </c>
      <c r="K91" s="147">
        <v>4150</v>
      </c>
      <c r="L91" s="147">
        <v>19405</v>
      </c>
      <c r="M91" s="147">
        <v>131</v>
      </c>
      <c r="N91" s="147">
        <v>64629</v>
      </c>
      <c r="O91" s="147">
        <v>2919877</v>
      </c>
      <c r="P91" s="147">
        <v>38163</v>
      </c>
    </row>
    <row r="92" spans="1:16" ht="15" customHeight="1">
      <c r="A92" s="162" t="s">
        <v>208</v>
      </c>
      <c r="B92" s="147">
        <v>51014</v>
      </c>
      <c r="C92" s="147">
        <v>2426350</v>
      </c>
      <c r="D92" s="147">
        <v>41356</v>
      </c>
      <c r="E92" s="147">
        <v>6320</v>
      </c>
      <c r="F92" s="147">
        <v>118648</v>
      </c>
      <c r="G92" s="147">
        <v>10661</v>
      </c>
      <c r="H92" s="147">
        <v>38054</v>
      </c>
      <c r="I92" s="147">
        <v>99174</v>
      </c>
      <c r="J92" s="147">
        <v>127</v>
      </c>
      <c r="K92" s="147">
        <v>3922</v>
      </c>
      <c r="L92" s="147">
        <v>19248</v>
      </c>
      <c r="M92" s="147">
        <v>138</v>
      </c>
      <c r="N92" s="147">
        <v>58525</v>
      </c>
      <c r="O92" s="147">
        <v>2661927</v>
      </c>
      <c r="P92" s="147">
        <v>38339</v>
      </c>
    </row>
    <row r="93" spans="1:16" s="10" customFormat="1" ht="15" customHeight="1">
      <c r="A93" s="162" t="s">
        <v>209</v>
      </c>
      <c r="B93" s="147">
        <v>45341</v>
      </c>
      <c r="C93" s="147">
        <v>2158491</v>
      </c>
      <c r="D93" s="147">
        <v>41464</v>
      </c>
      <c r="E93" s="147">
        <v>6328</v>
      </c>
      <c r="F93" s="147">
        <v>118606</v>
      </c>
      <c r="G93" s="147">
        <v>11293</v>
      </c>
      <c r="H93" s="147">
        <v>34564</v>
      </c>
      <c r="I93" s="147">
        <v>108223</v>
      </c>
      <c r="J93" s="147">
        <v>126</v>
      </c>
      <c r="K93" s="147">
        <v>3649</v>
      </c>
      <c r="L93" s="147">
        <v>20253</v>
      </c>
      <c r="M93" s="147">
        <v>156</v>
      </c>
      <c r="N93" s="147">
        <v>52855</v>
      </c>
      <c r="O93" s="147">
        <v>2406419</v>
      </c>
      <c r="P93" s="147">
        <v>37925</v>
      </c>
    </row>
    <row r="94" spans="1:16" ht="15" customHeight="1">
      <c r="A94" s="162" t="s">
        <v>210</v>
      </c>
      <c r="B94" s="147">
        <v>40211</v>
      </c>
      <c r="C94" s="147">
        <v>1988762</v>
      </c>
      <c r="D94" s="147">
        <v>42724</v>
      </c>
      <c r="E94" s="147">
        <v>6084</v>
      </c>
      <c r="F94" s="147">
        <v>114257</v>
      </c>
      <c r="G94" s="147">
        <v>11728</v>
      </c>
      <c r="H94" s="147">
        <v>31772</v>
      </c>
      <c r="I94" s="147">
        <v>96607</v>
      </c>
      <c r="J94" s="147">
        <v>129</v>
      </c>
      <c r="K94" s="147">
        <v>3562</v>
      </c>
      <c r="L94" s="147">
        <v>18942</v>
      </c>
      <c r="M94" s="147">
        <v>165</v>
      </c>
      <c r="N94" s="147">
        <v>47702</v>
      </c>
      <c r="O94" s="147">
        <v>2219152</v>
      </c>
      <c r="P94" s="147">
        <v>38493</v>
      </c>
    </row>
    <row r="95" spans="1:16" ht="15" customHeight="1">
      <c r="A95" s="162" t="s">
        <v>211</v>
      </c>
      <c r="B95" s="147">
        <v>35122</v>
      </c>
      <c r="C95" s="147">
        <v>1773304</v>
      </c>
      <c r="D95" s="147">
        <v>43456</v>
      </c>
      <c r="E95" s="147">
        <v>5554</v>
      </c>
      <c r="F95" s="147">
        <v>102447</v>
      </c>
      <c r="G95" s="147">
        <v>11989</v>
      </c>
      <c r="H95" s="147">
        <v>28304</v>
      </c>
      <c r="I95" s="147">
        <v>111178</v>
      </c>
      <c r="J95" s="147">
        <v>154</v>
      </c>
      <c r="K95" s="147">
        <v>3569</v>
      </c>
      <c r="L95" s="147">
        <v>20344</v>
      </c>
      <c r="M95" s="147">
        <v>192</v>
      </c>
      <c r="N95" s="147">
        <v>42181</v>
      </c>
      <c r="O95" s="147">
        <v>2009171</v>
      </c>
      <c r="P95" s="147">
        <v>38835</v>
      </c>
    </row>
    <row r="96" spans="1:16" ht="15" customHeight="1">
      <c r="A96" s="162" t="s">
        <v>212</v>
      </c>
      <c r="B96" s="147">
        <v>31187</v>
      </c>
      <c r="C96" s="147">
        <v>1578606</v>
      </c>
      <c r="D96" s="147">
        <v>43336</v>
      </c>
      <c r="E96" s="147">
        <v>4739</v>
      </c>
      <c r="F96" s="147">
        <v>90059</v>
      </c>
      <c r="G96" s="147">
        <v>11446</v>
      </c>
      <c r="H96" s="147">
        <v>24966</v>
      </c>
      <c r="I96" s="147">
        <v>103289</v>
      </c>
      <c r="J96" s="147">
        <v>155</v>
      </c>
      <c r="K96" s="147">
        <v>3041</v>
      </c>
      <c r="L96" s="147">
        <v>17197</v>
      </c>
      <c r="M96" s="147">
        <v>170</v>
      </c>
      <c r="N96" s="147">
        <v>37134</v>
      </c>
      <c r="O96" s="147">
        <v>1788103</v>
      </c>
      <c r="P96" s="147">
        <v>39208</v>
      </c>
    </row>
    <row r="97" spans="1:16" ht="15" customHeight="1">
      <c r="A97" s="162" t="s">
        <v>213</v>
      </c>
      <c r="B97" s="147">
        <v>27135</v>
      </c>
      <c r="C97" s="147">
        <v>1389083</v>
      </c>
      <c r="D97" s="147">
        <v>43845</v>
      </c>
      <c r="E97" s="147">
        <v>4153</v>
      </c>
      <c r="F97" s="147">
        <v>86594</v>
      </c>
      <c r="G97" s="147">
        <v>10921</v>
      </c>
      <c r="H97" s="147">
        <v>22056</v>
      </c>
      <c r="I97" s="147">
        <v>109003</v>
      </c>
      <c r="J97" s="147">
        <v>192</v>
      </c>
      <c r="K97" s="147">
        <v>2864</v>
      </c>
      <c r="L97" s="147">
        <v>15431</v>
      </c>
      <c r="M97" s="147">
        <v>167</v>
      </c>
      <c r="N97" s="147">
        <v>32422</v>
      </c>
      <c r="O97" s="147">
        <v>1599849</v>
      </c>
      <c r="P97" s="147">
        <v>39996</v>
      </c>
    </row>
    <row r="98" spans="1:16" ht="15" customHeight="1">
      <c r="A98" s="162" t="s">
        <v>214</v>
      </c>
      <c r="B98" s="147">
        <v>23424</v>
      </c>
      <c r="C98" s="147">
        <v>1193508</v>
      </c>
      <c r="D98" s="147">
        <v>43626</v>
      </c>
      <c r="E98" s="147">
        <v>3531</v>
      </c>
      <c r="F98" s="147">
        <v>71035</v>
      </c>
      <c r="G98" s="147">
        <v>10891</v>
      </c>
      <c r="H98" s="147">
        <v>19180</v>
      </c>
      <c r="I98" s="147">
        <v>101986</v>
      </c>
      <c r="J98" s="147">
        <v>217</v>
      </c>
      <c r="K98" s="147">
        <v>2609</v>
      </c>
      <c r="L98" s="147">
        <v>29810</v>
      </c>
      <c r="M98" s="147">
        <v>197</v>
      </c>
      <c r="N98" s="147">
        <v>28055</v>
      </c>
      <c r="O98" s="147">
        <v>1397770</v>
      </c>
      <c r="P98" s="147">
        <v>39986</v>
      </c>
    </row>
    <row r="99" spans="1:16" ht="15" customHeight="1">
      <c r="A99" s="162" t="s">
        <v>226</v>
      </c>
      <c r="B99" s="147">
        <v>29666</v>
      </c>
      <c r="C99" s="147">
        <v>1516154</v>
      </c>
      <c r="D99" s="147">
        <v>43681</v>
      </c>
      <c r="E99" s="147">
        <v>4287</v>
      </c>
      <c r="F99" s="147">
        <v>88705</v>
      </c>
      <c r="G99" s="147">
        <v>11442</v>
      </c>
      <c r="H99" s="147">
        <v>24074</v>
      </c>
      <c r="I99" s="147">
        <v>136668</v>
      </c>
      <c r="J99" s="147">
        <v>245</v>
      </c>
      <c r="K99" s="147">
        <v>3364</v>
      </c>
      <c r="L99" s="147">
        <v>17457</v>
      </c>
      <c r="M99" s="147">
        <v>172</v>
      </c>
      <c r="N99" s="147">
        <v>35527</v>
      </c>
      <c r="O99" s="147">
        <v>1760350</v>
      </c>
      <c r="P99" s="147">
        <v>40020</v>
      </c>
    </row>
    <row r="100" spans="1:16" ht="15" customHeight="1">
      <c r="A100" s="164" t="s">
        <v>215</v>
      </c>
      <c r="B100" s="149">
        <v>686439</v>
      </c>
      <c r="C100" s="149">
        <v>31136808</v>
      </c>
      <c r="D100" s="149">
        <v>37962</v>
      </c>
      <c r="E100" s="149">
        <v>80103</v>
      </c>
      <c r="F100" s="149">
        <v>1526972</v>
      </c>
      <c r="G100" s="149">
        <v>10534</v>
      </c>
      <c r="H100" s="149">
        <v>489506</v>
      </c>
      <c r="I100" s="149">
        <v>1480469</v>
      </c>
      <c r="J100" s="149">
        <v>149</v>
      </c>
      <c r="K100" s="149">
        <v>46909</v>
      </c>
      <c r="L100" s="149">
        <v>260461</v>
      </c>
      <c r="M100" s="149">
        <v>157</v>
      </c>
      <c r="N100" s="149">
        <v>781700</v>
      </c>
      <c r="O100" s="149">
        <v>34406045</v>
      </c>
      <c r="P100" s="149">
        <v>35412</v>
      </c>
    </row>
    <row r="101" spans="1:16" ht="15" customHeight="1">
      <c r="A101" s="162"/>
      <c r="B101" s="147"/>
      <c r="C101" s="147"/>
      <c r="D101" s="147"/>
      <c r="E101" s="147"/>
      <c r="F101" s="147"/>
      <c r="G101" s="147"/>
      <c r="H101" s="147"/>
      <c r="I101" s="147"/>
      <c r="J101" s="147"/>
      <c r="K101" s="147"/>
      <c r="L101" s="147"/>
      <c r="M101" s="147"/>
      <c r="N101" s="147"/>
      <c r="O101" s="147"/>
      <c r="P101" s="147"/>
    </row>
    <row r="102" spans="1:16" ht="15" customHeight="1">
      <c r="A102" s="162" t="s">
        <v>142</v>
      </c>
      <c r="B102" s="147"/>
      <c r="C102" s="147"/>
      <c r="D102" s="147"/>
      <c r="E102" s="147"/>
      <c r="F102" s="147"/>
      <c r="G102" s="147"/>
      <c r="H102" s="147"/>
      <c r="I102" s="147"/>
      <c r="J102" s="147"/>
      <c r="K102" s="147"/>
      <c r="L102" s="147"/>
      <c r="M102" s="147"/>
      <c r="N102" s="147"/>
      <c r="O102" s="147"/>
      <c r="P102" s="147"/>
    </row>
    <row r="103" spans="1:16" ht="15" customHeight="1">
      <c r="A103" s="162" t="s">
        <v>181</v>
      </c>
      <c r="B103" s="147"/>
      <c r="C103" s="147"/>
      <c r="D103" s="147"/>
      <c r="E103" s="147"/>
      <c r="F103" s="147"/>
      <c r="G103" s="147"/>
      <c r="H103" s="147"/>
      <c r="I103" s="147"/>
      <c r="J103" s="147"/>
      <c r="K103" s="147"/>
      <c r="L103" s="147"/>
      <c r="M103" s="147"/>
      <c r="N103" s="147"/>
      <c r="O103" s="147"/>
      <c r="P103" s="147"/>
    </row>
    <row r="104" spans="1:16" ht="15" customHeight="1">
      <c r="A104" s="162" t="s">
        <v>177</v>
      </c>
      <c r="B104" s="127"/>
      <c r="C104" s="127"/>
      <c r="D104" s="127"/>
      <c r="E104" s="127"/>
      <c r="F104" s="127"/>
      <c r="G104" s="127"/>
      <c r="H104" s="127"/>
      <c r="I104" s="127"/>
      <c r="J104" s="127"/>
      <c r="K104" s="127"/>
      <c r="L104" s="127"/>
      <c r="M104" s="127"/>
      <c r="N104" s="128"/>
      <c r="O104" s="128"/>
      <c r="P104" s="128"/>
    </row>
    <row r="105" spans="1:16" s="10" customFormat="1" ht="15" customHeight="1">
      <c r="A105" s="162" t="s">
        <v>216</v>
      </c>
      <c r="B105" s="127"/>
      <c r="C105" s="127"/>
      <c r="D105" s="127"/>
      <c r="E105" s="127"/>
      <c r="F105" s="127"/>
      <c r="G105" s="127"/>
      <c r="H105" s="127"/>
      <c r="I105" s="127"/>
      <c r="J105" s="127"/>
      <c r="K105" s="127"/>
      <c r="L105" s="127"/>
      <c r="M105" s="127"/>
      <c r="N105" s="128"/>
      <c r="O105" s="128"/>
      <c r="P105" s="128"/>
    </row>
    <row r="106" spans="1:16" ht="15" customHeight="1">
      <c r="A106" s="162" t="s">
        <v>224</v>
      </c>
      <c r="B106" s="102"/>
      <c r="C106" s="102"/>
      <c r="D106" s="102"/>
      <c r="E106" s="102"/>
      <c r="F106" s="102"/>
      <c r="G106" s="102"/>
      <c r="H106" s="102"/>
      <c r="I106" s="102"/>
      <c r="J106" s="102"/>
      <c r="K106" s="102"/>
      <c r="L106" s="102"/>
      <c r="M106" s="102"/>
      <c r="N106" s="102"/>
      <c r="O106" s="102"/>
      <c r="P106" s="102"/>
    </row>
    <row r="107" spans="1:16" ht="15" customHeight="1">
      <c r="A107" s="162" t="s">
        <v>125</v>
      </c>
      <c r="B107" s="102"/>
      <c r="C107" s="102"/>
      <c r="D107" s="102"/>
      <c r="E107" s="102"/>
      <c r="F107" s="102"/>
      <c r="G107" s="102"/>
      <c r="H107" s="102"/>
      <c r="I107" s="102"/>
      <c r="J107" s="102"/>
      <c r="K107" s="102"/>
      <c r="L107" s="102"/>
      <c r="M107" s="102"/>
      <c r="N107" s="102"/>
      <c r="O107" s="102"/>
      <c r="P107" s="102"/>
    </row>
    <row r="108" spans="1:16" ht="15" customHeight="1">
      <c r="A108" s="162"/>
      <c r="B108" s="102"/>
      <c r="C108" s="102"/>
      <c r="D108" s="102"/>
      <c r="E108" s="102"/>
      <c r="F108" s="102"/>
      <c r="G108" s="102"/>
      <c r="H108" s="102"/>
      <c r="I108" s="102"/>
      <c r="J108" s="102"/>
      <c r="K108" s="102"/>
      <c r="L108" s="102"/>
      <c r="M108" s="102"/>
      <c r="N108" s="102"/>
      <c r="O108" s="102"/>
      <c r="P108" s="102"/>
    </row>
    <row r="109" spans="1:16" ht="15" customHeight="1">
      <c r="A109" s="110" t="s">
        <v>194</v>
      </c>
      <c r="B109" s="102"/>
      <c r="C109" s="102"/>
      <c r="D109" s="102"/>
      <c r="E109" s="102"/>
      <c r="F109" s="102"/>
      <c r="G109" s="102"/>
      <c r="H109" s="102"/>
      <c r="I109" s="102"/>
      <c r="J109" s="102"/>
      <c r="K109" s="102"/>
      <c r="L109" s="102"/>
      <c r="M109" s="102"/>
      <c r="N109" s="102"/>
      <c r="O109" s="102"/>
      <c r="P109" s="102"/>
    </row>
    <row r="110" spans="1:16" ht="15" customHeight="1">
      <c r="A110" s="164"/>
      <c r="B110" s="136"/>
      <c r="C110" s="136"/>
      <c r="D110" s="136"/>
      <c r="E110" s="136"/>
      <c r="F110" s="136"/>
      <c r="G110" s="136"/>
      <c r="H110" s="136"/>
      <c r="I110" s="136"/>
      <c r="J110" s="136"/>
      <c r="K110" s="136"/>
      <c r="L110" s="136"/>
      <c r="M110" s="136"/>
      <c r="N110" s="136"/>
      <c r="O110" s="136"/>
      <c r="P110" s="136"/>
    </row>
    <row r="111" spans="1:16" ht="15" customHeight="1">
      <c r="A111" s="162"/>
      <c r="B111" s="102"/>
      <c r="C111" s="102"/>
      <c r="D111" s="102"/>
      <c r="E111" s="102"/>
      <c r="F111" s="102"/>
      <c r="G111" s="102"/>
      <c r="H111" s="102"/>
      <c r="I111" s="102"/>
      <c r="J111" s="102"/>
      <c r="K111" s="102"/>
      <c r="L111" s="102"/>
      <c r="M111" s="102"/>
      <c r="N111" s="102"/>
      <c r="O111" s="102"/>
      <c r="P111" s="102"/>
    </row>
    <row r="112" ht="15" customHeight="1">
      <c r="A112" s="162"/>
    </row>
    <row r="113" ht="15" customHeight="1">
      <c r="A113" s="162"/>
    </row>
    <row r="114" ht="15" customHeight="1">
      <c r="A114" s="162"/>
    </row>
    <row r="115" ht="15" customHeight="1">
      <c r="A115" s="162"/>
    </row>
    <row r="116" ht="15" customHeight="1">
      <c r="A116" s="162"/>
    </row>
    <row r="117" ht="15" customHeight="1">
      <c r="A117" s="162"/>
    </row>
    <row r="118" ht="15" customHeight="1">
      <c r="A118" s="162"/>
    </row>
    <row r="119" ht="15" customHeight="1">
      <c r="A119" s="165"/>
    </row>
  </sheetData>
  <sheetProtection sheet="1"/>
  <mergeCells count="8">
    <mergeCell ref="A1:P1"/>
    <mergeCell ref="A2:P2"/>
    <mergeCell ref="A3:P3"/>
    <mergeCell ref="B8:D8"/>
    <mergeCell ref="E8:G8"/>
    <mergeCell ref="H8:J8"/>
    <mergeCell ref="K8:M8"/>
    <mergeCell ref="N8:P8"/>
  </mergeCells>
  <hyperlinks>
    <hyperlink ref="A109"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2" manualBreakCount="2">
    <brk id="46" max="15" man="1"/>
    <brk id="82" max="15" man="1"/>
  </rowBreaks>
  <drawing r:id="rId4"/>
  <legacyDrawing r:id="rId3"/>
</worksheet>
</file>

<file path=xl/worksheets/sheet17.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ols>
    <col min="1" max="1" width="40.00390625" style="14" customWidth="1"/>
    <col min="2" max="16" width="14.28125" style="14" customWidth="1"/>
    <col min="17" max="16384" width="9.140625" style="14"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2014-15 Personal Income Tax and Migrants Integrated Dataset (PITMID)</v>
      </c>
      <c r="B5" s="1"/>
      <c r="C5" s="1"/>
      <c r="D5" s="1"/>
      <c r="E5" s="1"/>
      <c r="F5" s="1"/>
      <c r="G5" s="1"/>
      <c r="H5" s="1"/>
      <c r="I5" s="1"/>
      <c r="J5" s="1"/>
      <c r="K5" s="1"/>
      <c r="L5" s="1"/>
      <c r="M5" s="1"/>
      <c r="N5" s="1"/>
      <c r="O5" s="1"/>
      <c r="P5" s="1"/>
    </row>
    <row r="6" ht="15" customHeight="1">
      <c r="A6" s="32"/>
    </row>
    <row r="7" ht="15" customHeight="1">
      <c r="A7" s="33" t="str">
        <f>"Table 5  "&amp;Contents!C23</f>
        <v>Table 5  Migrants, Employee income, By Visa stream and Occupation of main job</v>
      </c>
    </row>
    <row r="8" spans="2:16" s="15" customFormat="1" ht="22.5" customHeight="1">
      <c r="B8" s="200" t="s">
        <v>1</v>
      </c>
      <c r="C8" s="200"/>
      <c r="D8" s="200"/>
      <c r="E8" s="200" t="s">
        <v>2</v>
      </c>
      <c r="F8" s="200"/>
      <c r="G8" s="200"/>
      <c r="H8" s="200" t="s">
        <v>3</v>
      </c>
      <c r="I8" s="200"/>
      <c r="J8" s="200"/>
      <c r="K8" s="200" t="s">
        <v>143</v>
      </c>
      <c r="L8" s="200"/>
      <c r="M8" s="200"/>
      <c r="N8" s="200" t="s">
        <v>40</v>
      </c>
      <c r="O8" s="200"/>
      <c r="P8" s="200"/>
    </row>
    <row r="9" spans="2:16" s="70" customFormat="1" ht="34.5">
      <c r="B9" s="67" t="s">
        <v>0</v>
      </c>
      <c r="C9" s="67" t="s">
        <v>124</v>
      </c>
      <c r="D9" s="67" t="s">
        <v>102</v>
      </c>
      <c r="E9" s="67" t="s">
        <v>0</v>
      </c>
      <c r="F9" s="67" t="s">
        <v>124</v>
      </c>
      <c r="G9" s="67" t="s">
        <v>102</v>
      </c>
      <c r="H9" s="67" t="s">
        <v>0</v>
      </c>
      <c r="I9" s="67" t="s">
        <v>124</v>
      </c>
      <c r="J9" s="67" t="s">
        <v>102</v>
      </c>
      <c r="K9" s="67" t="s">
        <v>0</v>
      </c>
      <c r="L9" s="67" t="s">
        <v>124</v>
      </c>
      <c r="M9" s="67" t="s">
        <v>102</v>
      </c>
      <c r="N9" s="67" t="s">
        <v>0</v>
      </c>
      <c r="O9" s="67" t="s">
        <v>124</v>
      </c>
      <c r="P9" s="67" t="s">
        <v>102</v>
      </c>
    </row>
    <row r="10" spans="1:16" s="15"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 t="s">
        <v>148</v>
      </c>
    </row>
    <row r="12" spans="1:18" ht="15" customHeight="1">
      <c r="A12" s="6" t="s">
        <v>9</v>
      </c>
      <c r="B12" s="131">
        <v>112699</v>
      </c>
      <c r="C12" s="131">
        <v>10585425</v>
      </c>
      <c r="D12" s="131">
        <v>65404</v>
      </c>
      <c r="E12" s="131">
        <v>38332</v>
      </c>
      <c r="F12" s="131">
        <v>2800242</v>
      </c>
      <c r="G12" s="131">
        <v>54452</v>
      </c>
      <c r="H12" s="131">
        <v>3335</v>
      </c>
      <c r="I12" s="131">
        <v>152096</v>
      </c>
      <c r="J12" s="131">
        <v>41737</v>
      </c>
      <c r="K12" s="131">
        <v>2515</v>
      </c>
      <c r="L12" s="131">
        <v>75847</v>
      </c>
      <c r="M12" s="131">
        <v>25759</v>
      </c>
      <c r="N12" s="131">
        <v>156990</v>
      </c>
      <c r="O12" s="131">
        <v>13612895</v>
      </c>
      <c r="P12" s="131">
        <v>60520</v>
      </c>
      <c r="Q12" s="89"/>
      <c r="R12" s="89"/>
    </row>
    <row r="13" spans="1:18" ht="15" customHeight="1">
      <c r="A13" s="6" t="s">
        <v>10</v>
      </c>
      <c r="B13" s="131">
        <v>301244</v>
      </c>
      <c r="C13" s="131">
        <v>27033122</v>
      </c>
      <c r="D13" s="131">
        <v>81066</v>
      </c>
      <c r="E13" s="131">
        <v>64494</v>
      </c>
      <c r="F13" s="131">
        <v>4632571</v>
      </c>
      <c r="G13" s="131">
        <v>62811</v>
      </c>
      <c r="H13" s="131">
        <v>5678</v>
      </c>
      <c r="I13" s="131">
        <v>305702</v>
      </c>
      <c r="J13" s="131">
        <v>49343</v>
      </c>
      <c r="K13" s="131">
        <v>3233</v>
      </c>
      <c r="L13" s="131">
        <v>94569</v>
      </c>
      <c r="M13" s="131">
        <v>22232</v>
      </c>
      <c r="N13" s="131">
        <v>374792</v>
      </c>
      <c r="O13" s="131">
        <v>32078325</v>
      </c>
      <c r="P13" s="131">
        <v>77031</v>
      </c>
      <c r="Q13" s="89"/>
      <c r="R13" s="89"/>
    </row>
    <row r="14" spans="1:18" ht="15" customHeight="1">
      <c r="A14" s="6" t="s">
        <v>11</v>
      </c>
      <c r="B14" s="131">
        <v>114042</v>
      </c>
      <c r="C14" s="131">
        <v>7375665</v>
      </c>
      <c r="D14" s="131">
        <v>55596</v>
      </c>
      <c r="E14" s="131">
        <v>32593</v>
      </c>
      <c r="F14" s="131">
        <v>1574871</v>
      </c>
      <c r="G14" s="131">
        <v>43370</v>
      </c>
      <c r="H14" s="131">
        <v>6512</v>
      </c>
      <c r="I14" s="131">
        <v>258667</v>
      </c>
      <c r="J14" s="131">
        <v>37429</v>
      </c>
      <c r="K14" s="131">
        <v>3031</v>
      </c>
      <c r="L14" s="131">
        <v>78876</v>
      </c>
      <c r="M14" s="131">
        <v>23078</v>
      </c>
      <c r="N14" s="131">
        <v>156261</v>
      </c>
      <c r="O14" s="131">
        <v>9293362</v>
      </c>
      <c r="P14" s="131">
        <v>52845</v>
      </c>
      <c r="Q14" s="89"/>
      <c r="R14" s="89"/>
    </row>
    <row r="15" spans="1:18" ht="15" customHeight="1">
      <c r="A15" s="6" t="s">
        <v>12</v>
      </c>
      <c r="B15" s="131">
        <v>77722</v>
      </c>
      <c r="C15" s="131">
        <v>3086805</v>
      </c>
      <c r="D15" s="131">
        <v>36702</v>
      </c>
      <c r="E15" s="131">
        <v>52995</v>
      </c>
      <c r="F15" s="131">
        <v>1769398</v>
      </c>
      <c r="G15" s="131">
        <v>30459</v>
      </c>
      <c r="H15" s="131">
        <v>8729</v>
      </c>
      <c r="I15" s="131">
        <v>346192</v>
      </c>
      <c r="J15" s="131">
        <v>37932</v>
      </c>
      <c r="K15" s="131">
        <v>7825</v>
      </c>
      <c r="L15" s="131">
        <v>176361</v>
      </c>
      <c r="M15" s="131">
        <v>18971</v>
      </c>
      <c r="N15" s="131">
        <v>147364</v>
      </c>
      <c r="O15" s="131">
        <v>5383079</v>
      </c>
      <c r="P15" s="131">
        <v>33281</v>
      </c>
      <c r="Q15" s="89"/>
      <c r="R15" s="89"/>
    </row>
    <row r="16" spans="1:18" ht="15" customHeight="1">
      <c r="A16" s="6" t="s">
        <v>13</v>
      </c>
      <c r="B16" s="131">
        <v>90296</v>
      </c>
      <c r="C16" s="131">
        <v>4847936</v>
      </c>
      <c r="D16" s="131">
        <v>48372</v>
      </c>
      <c r="E16" s="131">
        <v>47421</v>
      </c>
      <c r="F16" s="131">
        <v>2098542</v>
      </c>
      <c r="G16" s="131">
        <v>40871</v>
      </c>
      <c r="H16" s="131">
        <v>2905</v>
      </c>
      <c r="I16" s="131">
        <v>109987</v>
      </c>
      <c r="J16" s="131">
        <v>37358</v>
      </c>
      <c r="K16" s="131">
        <v>2454</v>
      </c>
      <c r="L16" s="131">
        <v>55061</v>
      </c>
      <c r="M16" s="131">
        <v>19087</v>
      </c>
      <c r="N16" s="131">
        <v>143199</v>
      </c>
      <c r="O16" s="131">
        <v>7120486</v>
      </c>
      <c r="P16" s="131">
        <v>45174</v>
      </c>
      <c r="Q16" s="89"/>
      <c r="R16" s="89"/>
    </row>
    <row r="17" spans="1:18" ht="15" customHeight="1">
      <c r="A17" s="6" t="s">
        <v>14</v>
      </c>
      <c r="B17" s="131">
        <v>51859</v>
      </c>
      <c r="C17" s="131">
        <v>1849012</v>
      </c>
      <c r="D17" s="131">
        <v>28388</v>
      </c>
      <c r="E17" s="131">
        <v>28586</v>
      </c>
      <c r="F17" s="131">
        <v>957080</v>
      </c>
      <c r="G17" s="131">
        <v>27770</v>
      </c>
      <c r="H17" s="131">
        <v>3527</v>
      </c>
      <c r="I17" s="131">
        <v>91924</v>
      </c>
      <c r="J17" s="131">
        <v>21790</v>
      </c>
      <c r="K17" s="131">
        <v>5598</v>
      </c>
      <c r="L17" s="131">
        <v>109041</v>
      </c>
      <c r="M17" s="131">
        <v>17600</v>
      </c>
      <c r="N17" s="131">
        <v>89647</v>
      </c>
      <c r="O17" s="131">
        <v>3009019</v>
      </c>
      <c r="P17" s="131">
        <v>26801</v>
      </c>
      <c r="Q17" s="89"/>
      <c r="R17" s="89"/>
    </row>
    <row r="18" spans="1:18" ht="15" customHeight="1">
      <c r="A18" s="6" t="s">
        <v>15</v>
      </c>
      <c r="B18" s="131">
        <v>24720</v>
      </c>
      <c r="C18" s="131">
        <v>1376463</v>
      </c>
      <c r="D18" s="131">
        <v>49883</v>
      </c>
      <c r="E18" s="131">
        <v>15646</v>
      </c>
      <c r="F18" s="131">
        <v>763457</v>
      </c>
      <c r="G18" s="131">
        <v>45080</v>
      </c>
      <c r="H18" s="131">
        <v>4467</v>
      </c>
      <c r="I18" s="131">
        <v>189477</v>
      </c>
      <c r="J18" s="131">
        <v>41699</v>
      </c>
      <c r="K18" s="131">
        <v>2066</v>
      </c>
      <c r="L18" s="131">
        <v>47989</v>
      </c>
      <c r="M18" s="131">
        <v>19736</v>
      </c>
      <c r="N18" s="131">
        <v>46935</v>
      </c>
      <c r="O18" s="131">
        <v>2380326</v>
      </c>
      <c r="P18" s="131">
        <v>45999</v>
      </c>
      <c r="Q18" s="89"/>
      <c r="R18" s="89"/>
    </row>
    <row r="19" spans="1:18" ht="15" customHeight="1">
      <c r="A19" s="6" t="s">
        <v>16</v>
      </c>
      <c r="B19" s="131">
        <v>64596</v>
      </c>
      <c r="C19" s="131">
        <v>2348809</v>
      </c>
      <c r="D19" s="131">
        <v>32347</v>
      </c>
      <c r="E19" s="131">
        <v>54530</v>
      </c>
      <c r="F19" s="131">
        <v>1814025</v>
      </c>
      <c r="G19" s="131">
        <v>30079</v>
      </c>
      <c r="H19" s="131">
        <v>18570</v>
      </c>
      <c r="I19" s="131">
        <v>610563</v>
      </c>
      <c r="J19" s="131">
        <v>32912</v>
      </c>
      <c r="K19" s="131">
        <v>13708</v>
      </c>
      <c r="L19" s="131">
        <v>278626</v>
      </c>
      <c r="M19" s="131">
        <v>17834</v>
      </c>
      <c r="N19" s="131">
        <v>151505</v>
      </c>
      <c r="O19" s="131">
        <v>5056858</v>
      </c>
      <c r="P19" s="131">
        <v>29688</v>
      </c>
      <c r="Q19" s="89"/>
      <c r="R19" s="89"/>
    </row>
    <row r="20" spans="1:18" s="15" customFormat="1" ht="15" customHeight="1">
      <c r="A20" s="39" t="s">
        <v>113</v>
      </c>
      <c r="B20" s="140">
        <v>943429</v>
      </c>
      <c r="C20" s="140">
        <v>63481674</v>
      </c>
      <c r="D20" s="140">
        <v>54617</v>
      </c>
      <c r="E20" s="140">
        <v>389421</v>
      </c>
      <c r="F20" s="140">
        <v>17987483</v>
      </c>
      <c r="G20" s="140">
        <v>37543</v>
      </c>
      <c r="H20" s="140">
        <v>66614</v>
      </c>
      <c r="I20" s="140">
        <v>2255787</v>
      </c>
      <c r="J20" s="140">
        <v>30312</v>
      </c>
      <c r="K20" s="140">
        <v>55196</v>
      </c>
      <c r="L20" s="140">
        <v>1043790</v>
      </c>
      <c r="M20" s="140">
        <v>14527</v>
      </c>
      <c r="N20" s="140">
        <v>1455539</v>
      </c>
      <c r="O20" s="140">
        <v>84823012</v>
      </c>
      <c r="P20" s="140">
        <v>46543</v>
      </c>
      <c r="Q20" s="103"/>
      <c r="R20" s="103"/>
    </row>
    <row r="22" ht="15" customHeight="1">
      <c r="A22" s="5" t="s">
        <v>166</v>
      </c>
    </row>
    <row r="23" ht="15" customHeight="1">
      <c r="A23" s="37" t="s">
        <v>168</v>
      </c>
    </row>
    <row r="24" ht="15" customHeight="1">
      <c r="A24" s="5" t="s">
        <v>224</v>
      </c>
    </row>
    <row r="25" ht="15" customHeight="1">
      <c r="A25" s="12" t="s">
        <v>125</v>
      </c>
    </row>
    <row r="27" spans="1:2" ht="15" customHeight="1">
      <c r="A27" s="110" t="s">
        <v>194</v>
      </c>
      <c r="B27" s="110"/>
    </row>
  </sheetData>
  <sheetProtection sheet="1"/>
  <mergeCells count="8">
    <mergeCell ref="A1:P1"/>
    <mergeCell ref="A2:P2"/>
    <mergeCell ref="A3:P3"/>
    <mergeCell ref="B8:D8"/>
    <mergeCell ref="E8:G8"/>
    <mergeCell ref="H8:J8"/>
    <mergeCell ref="K8:M8"/>
    <mergeCell ref="N8:P8"/>
  </mergeCells>
  <hyperlinks>
    <hyperlink ref="A27" r:id="rId1" display="© Commonwealth of Australia 2006"/>
  </hyperlinks>
  <printOptions/>
  <pageMargins left="0.7" right="0.7" top="0.75" bottom="0.75" header="0.3" footer="0.3"/>
  <pageSetup fitToHeight="1" fitToWidth="1" horizontalDpi="600" verticalDpi="600" orientation="landscape" paperSize="9" scale="51" r:id="rId3"/>
  <drawing r:id="rId2"/>
</worksheet>
</file>

<file path=xl/worksheets/sheet18.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ols>
    <col min="1" max="1" width="40.00390625" style="14" customWidth="1"/>
    <col min="2" max="16" width="14.28125" style="14" customWidth="1"/>
    <col min="17" max="16384" width="9.140625" style="14"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2014-15 Personal Income Tax and Migrants Integrated Dataset (PITMID)</v>
      </c>
      <c r="B5" s="1"/>
      <c r="C5" s="1"/>
      <c r="D5" s="1"/>
      <c r="E5" s="1"/>
      <c r="F5" s="1"/>
      <c r="G5" s="1"/>
      <c r="H5" s="1"/>
      <c r="I5" s="1"/>
      <c r="J5" s="1"/>
      <c r="K5" s="1"/>
      <c r="L5" s="1"/>
      <c r="M5" s="1"/>
      <c r="N5" s="1"/>
      <c r="O5" s="1"/>
      <c r="P5" s="1"/>
    </row>
    <row r="6" ht="15" customHeight="1">
      <c r="A6" s="32"/>
    </row>
    <row r="7" ht="15" customHeight="1">
      <c r="A7" s="33" t="str">
        <f>"Table 6  "&amp;Contents!C24</f>
        <v>Table 6  Migrants, Business income, By Visa stream and Industry of own unincorporated business</v>
      </c>
    </row>
    <row r="8" spans="2:16" s="15" customFormat="1" ht="22.5" customHeight="1">
      <c r="B8" s="200" t="s">
        <v>1</v>
      </c>
      <c r="C8" s="200"/>
      <c r="D8" s="200"/>
      <c r="E8" s="200" t="s">
        <v>2</v>
      </c>
      <c r="F8" s="200"/>
      <c r="G8" s="200"/>
      <c r="H8" s="200" t="s">
        <v>3</v>
      </c>
      <c r="I8" s="200"/>
      <c r="J8" s="200"/>
      <c r="K8" s="200" t="s">
        <v>143</v>
      </c>
      <c r="L8" s="200"/>
      <c r="M8" s="200"/>
      <c r="N8" s="200" t="s">
        <v>40</v>
      </c>
      <c r="O8" s="200"/>
      <c r="P8" s="200"/>
    </row>
    <row r="9" spans="2:16" s="70" customFormat="1" ht="45">
      <c r="B9" s="67" t="s">
        <v>0</v>
      </c>
      <c r="C9" s="67" t="s">
        <v>146</v>
      </c>
      <c r="D9" s="67" t="s">
        <v>217</v>
      </c>
      <c r="E9" s="67" t="s">
        <v>0</v>
      </c>
      <c r="F9" s="67" t="s">
        <v>146</v>
      </c>
      <c r="G9" s="67" t="s">
        <v>217</v>
      </c>
      <c r="H9" s="67" t="s">
        <v>0</v>
      </c>
      <c r="I9" s="67" t="s">
        <v>146</v>
      </c>
      <c r="J9" s="67" t="s">
        <v>217</v>
      </c>
      <c r="K9" s="67" t="s">
        <v>0</v>
      </c>
      <c r="L9" s="67" t="s">
        <v>146</v>
      </c>
      <c r="M9" s="67" t="s">
        <v>217</v>
      </c>
      <c r="N9" s="67" t="s">
        <v>0</v>
      </c>
      <c r="O9" s="67" t="s">
        <v>146</v>
      </c>
      <c r="P9" s="67" t="s">
        <v>217</v>
      </c>
    </row>
    <row r="10" spans="1:16" s="15"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 t="s">
        <v>112</v>
      </c>
    </row>
    <row r="12" spans="1:16" ht="15" customHeight="1">
      <c r="A12" s="6" t="s">
        <v>17</v>
      </c>
      <c r="B12" s="130">
        <v>911</v>
      </c>
      <c r="C12" s="130">
        <v>10804</v>
      </c>
      <c r="D12" s="130">
        <v>4597</v>
      </c>
      <c r="E12" s="130">
        <v>653</v>
      </c>
      <c r="F12" s="130">
        <v>11827</v>
      </c>
      <c r="G12" s="130">
        <v>13511</v>
      </c>
      <c r="H12" s="130">
        <v>167</v>
      </c>
      <c r="I12" s="130">
        <v>3996</v>
      </c>
      <c r="J12" s="130">
        <v>20822</v>
      </c>
      <c r="K12" s="130">
        <v>30</v>
      </c>
      <c r="L12" s="130">
        <v>364</v>
      </c>
      <c r="M12" s="130">
        <v>9126</v>
      </c>
      <c r="N12" s="130">
        <v>1765</v>
      </c>
      <c r="O12" s="130">
        <v>26905</v>
      </c>
      <c r="P12" s="130">
        <v>10351</v>
      </c>
    </row>
    <row r="13" spans="1:16" ht="15" customHeight="1">
      <c r="A13" s="6" t="s">
        <v>18</v>
      </c>
      <c r="B13" s="130">
        <v>91</v>
      </c>
      <c r="C13" s="130">
        <v>4691</v>
      </c>
      <c r="D13" s="130">
        <v>20685</v>
      </c>
      <c r="E13" s="130">
        <v>29</v>
      </c>
      <c r="F13" s="130">
        <v>1647</v>
      </c>
      <c r="G13" s="130">
        <v>22633</v>
      </c>
      <c r="H13" s="174"/>
      <c r="I13" s="174"/>
      <c r="J13" s="174"/>
      <c r="K13" s="174"/>
      <c r="L13" s="174"/>
      <c r="M13" s="174"/>
      <c r="N13" s="130">
        <v>127</v>
      </c>
      <c r="O13" s="130">
        <v>6382</v>
      </c>
      <c r="P13" s="130">
        <v>21000</v>
      </c>
    </row>
    <row r="14" spans="1:16" ht="15" customHeight="1">
      <c r="A14" s="6" t="s">
        <v>19</v>
      </c>
      <c r="B14" s="130">
        <v>2061</v>
      </c>
      <c r="C14" s="130">
        <v>30231</v>
      </c>
      <c r="D14" s="130">
        <v>7307</v>
      </c>
      <c r="E14" s="130">
        <v>1539</v>
      </c>
      <c r="F14" s="130">
        <v>22633</v>
      </c>
      <c r="G14" s="130">
        <v>10587</v>
      </c>
      <c r="H14" s="130">
        <v>320</v>
      </c>
      <c r="I14" s="130">
        <v>6356</v>
      </c>
      <c r="J14" s="130">
        <v>17891</v>
      </c>
      <c r="K14" s="130">
        <v>68</v>
      </c>
      <c r="L14" s="130">
        <v>922</v>
      </c>
      <c r="M14" s="130">
        <v>13808</v>
      </c>
      <c r="N14" s="130">
        <v>3996</v>
      </c>
      <c r="O14" s="130">
        <v>60457</v>
      </c>
      <c r="P14" s="130">
        <v>9389</v>
      </c>
    </row>
    <row r="15" spans="1:16" ht="15" customHeight="1">
      <c r="A15" s="6" t="s">
        <v>20</v>
      </c>
      <c r="B15" s="130">
        <v>150</v>
      </c>
      <c r="C15" s="130">
        <v>2553</v>
      </c>
      <c r="D15" s="130">
        <v>12761</v>
      </c>
      <c r="E15" s="130">
        <v>73</v>
      </c>
      <c r="F15" s="130">
        <v>1404</v>
      </c>
      <c r="G15" s="130">
        <v>18871</v>
      </c>
      <c r="H15" s="130">
        <v>25</v>
      </c>
      <c r="I15" s="130">
        <v>325</v>
      </c>
      <c r="J15" s="130">
        <v>7629</v>
      </c>
      <c r="K15" s="130">
        <v>19</v>
      </c>
      <c r="L15" s="130">
        <v>308</v>
      </c>
      <c r="M15" s="130">
        <v>19409</v>
      </c>
      <c r="N15" s="130">
        <v>266</v>
      </c>
      <c r="O15" s="130">
        <v>4657</v>
      </c>
      <c r="P15" s="130">
        <v>14723</v>
      </c>
    </row>
    <row r="16" spans="1:16" ht="15" customHeight="1">
      <c r="A16" s="6" t="s">
        <v>21</v>
      </c>
      <c r="B16" s="130">
        <v>11484</v>
      </c>
      <c r="C16" s="130">
        <v>337731</v>
      </c>
      <c r="D16" s="130">
        <v>23843</v>
      </c>
      <c r="E16" s="130">
        <v>9733</v>
      </c>
      <c r="F16" s="130">
        <v>257573</v>
      </c>
      <c r="G16" s="130">
        <v>22558</v>
      </c>
      <c r="H16" s="130">
        <v>5061</v>
      </c>
      <c r="I16" s="130">
        <v>139211</v>
      </c>
      <c r="J16" s="130">
        <v>25026</v>
      </c>
      <c r="K16" s="130">
        <v>395</v>
      </c>
      <c r="L16" s="130">
        <v>7566</v>
      </c>
      <c r="M16" s="130">
        <v>16460</v>
      </c>
      <c r="N16" s="130">
        <v>26705</v>
      </c>
      <c r="O16" s="130">
        <v>743724</v>
      </c>
      <c r="P16" s="130">
        <v>23443</v>
      </c>
    </row>
    <row r="17" spans="1:16" ht="15" customHeight="1">
      <c r="A17" s="6" t="s">
        <v>22</v>
      </c>
      <c r="B17" s="130">
        <v>1348</v>
      </c>
      <c r="C17" s="130">
        <v>13665</v>
      </c>
      <c r="D17" s="130">
        <v>4704</v>
      </c>
      <c r="E17" s="130">
        <v>782</v>
      </c>
      <c r="F17" s="130">
        <v>9640</v>
      </c>
      <c r="G17" s="130">
        <v>6027</v>
      </c>
      <c r="H17" s="130">
        <v>147</v>
      </c>
      <c r="I17" s="130">
        <v>2309</v>
      </c>
      <c r="J17" s="130">
        <v>12684</v>
      </c>
      <c r="K17" s="130">
        <v>37</v>
      </c>
      <c r="L17" s="130">
        <v>324</v>
      </c>
      <c r="M17" s="130">
        <v>14988</v>
      </c>
      <c r="N17" s="130">
        <v>2312</v>
      </c>
      <c r="O17" s="130">
        <v>26068</v>
      </c>
      <c r="P17" s="130">
        <v>5476</v>
      </c>
    </row>
    <row r="18" spans="1:16" ht="15" customHeight="1">
      <c r="A18" s="6" t="s">
        <v>23</v>
      </c>
      <c r="B18" s="130">
        <v>5213</v>
      </c>
      <c r="C18" s="130">
        <v>50075</v>
      </c>
      <c r="D18" s="130">
        <v>3465</v>
      </c>
      <c r="E18" s="130">
        <v>3083</v>
      </c>
      <c r="F18" s="130">
        <v>34938</v>
      </c>
      <c r="G18" s="130">
        <v>5975</v>
      </c>
      <c r="H18" s="130">
        <v>400</v>
      </c>
      <c r="I18" s="130">
        <v>6189</v>
      </c>
      <c r="J18" s="130">
        <v>13489</v>
      </c>
      <c r="K18" s="130">
        <v>159</v>
      </c>
      <c r="L18" s="130">
        <v>1864</v>
      </c>
      <c r="M18" s="130">
        <v>8998</v>
      </c>
      <c r="N18" s="130">
        <v>8859</v>
      </c>
      <c r="O18" s="130">
        <v>93785</v>
      </c>
      <c r="P18" s="130">
        <v>4815</v>
      </c>
    </row>
    <row r="19" spans="1:16" ht="15" customHeight="1">
      <c r="A19" s="6" t="s">
        <v>24</v>
      </c>
      <c r="B19" s="130">
        <v>2145</v>
      </c>
      <c r="C19" s="130">
        <v>22868</v>
      </c>
      <c r="D19" s="130">
        <v>9089</v>
      </c>
      <c r="E19" s="130">
        <v>1752</v>
      </c>
      <c r="F19" s="130">
        <v>22979</v>
      </c>
      <c r="G19" s="130">
        <v>11356</v>
      </c>
      <c r="H19" s="130">
        <v>209</v>
      </c>
      <c r="I19" s="130">
        <v>3089</v>
      </c>
      <c r="J19" s="130">
        <v>14218</v>
      </c>
      <c r="K19" s="130">
        <v>73</v>
      </c>
      <c r="L19" s="130">
        <v>625</v>
      </c>
      <c r="M19" s="130">
        <v>7268</v>
      </c>
      <c r="N19" s="130">
        <v>4185</v>
      </c>
      <c r="O19" s="130">
        <v>49550</v>
      </c>
      <c r="P19" s="130">
        <v>10162</v>
      </c>
    </row>
    <row r="20" spans="1:16" ht="15" customHeight="1">
      <c r="A20" s="6" t="s">
        <v>25</v>
      </c>
      <c r="B20" s="130">
        <v>18404</v>
      </c>
      <c r="C20" s="130">
        <v>273266</v>
      </c>
      <c r="D20" s="130">
        <v>12587</v>
      </c>
      <c r="E20" s="130">
        <v>4621</v>
      </c>
      <c r="F20" s="130">
        <v>74530</v>
      </c>
      <c r="G20" s="130">
        <v>14867</v>
      </c>
      <c r="H20" s="130">
        <v>2164</v>
      </c>
      <c r="I20" s="130">
        <v>32719</v>
      </c>
      <c r="J20" s="130">
        <v>12601</v>
      </c>
      <c r="K20" s="130">
        <v>1176</v>
      </c>
      <c r="L20" s="130">
        <v>14206</v>
      </c>
      <c r="M20" s="130">
        <v>9475</v>
      </c>
      <c r="N20" s="130">
        <v>26373</v>
      </c>
      <c r="O20" s="130">
        <v>394654</v>
      </c>
      <c r="P20" s="130">
        <v>12755</v>
      </c>
    </row>
    <row r="21" spans="1:16" ht="15" customHeight="1">
      <c r="A21" s="6" t="s">
        <v>26</v>
      </c>
      <c r="B21" s="130">
        <v>1363</v>
      </c>
      <c r="C21" s="130">
        <v>25277</v>
      </c>
      <c r="D21" s="130">
        <v>5955</v>
      </c>
      <c r="E21" s="130">
        <v>731</v>
      </c>
      <c r="F21" s="130">
        <v>10386</v>
      </c>
      <c r="G21" s="130">
        <v>6716</v>
      </c>
      <c r="H21" s="130">
        <v>50</v>
      </c>
      <c r="I21" s="130">
        <v>553</v>
      </c>
      <c r="J21" s="130">
        <v>7000</v>
      </c>
      <c r="K21" s="130">
        <v>52</v>
      </c>
      <c r="L21" s="130">
        <v>658</v>
      </c>
      <c r="M21" s="130">
        <v>8673</v>
      </c>
      <c r="N21" s="130">
        <v>2196</v>
      </c>
      <c r="O21" s="130">
        <v>37050</v>
      </c>
      <c r="P21" s="130">
        <v>6496</v>
      </c>
    </row>
    <row r="22" spans="1:16" ht="15" customHeight="1">
      <c r="A22" s="6" t="s">
        <v>27</v>
      </c>
      <c r="B22" s="130">
        <v>2475</v>
      </c>
      <c r="C22" s="130">
        <v>9527</v>
      </c>
      <c r="D22" s="130">
        <v>347</v>
      </c>
      <c r="E22" s="130">
        <v>731</v>
      </c>
      <c r="F22" s="130">
        <v>5986</v>
      </c>
      <c r="G22" s="130">
        <v>3406</v>
      </c>
      <c r="H22" s="130">
        <v>57</v>
      </c>
      <c r="I22" s="130">
        <v>256</v>
      </c>
      <c r="J22" s="130">
        <v>2856</v>
      </c>
      <c r="K22" s="130">
        <v>42</v>
      </c>
      <c r="L22" s="130">
        <v>575</v>
      </c>
      <c r="M22" s="130">
        <v>8656</v>
      </c>
      <c r="N22" s="130">
        <v>3304</v>
      </c>
      <c r="O22" s="130">
        <v>16198</v>
      </c>
      <c r="P22" s="130">
        <v>935</v>
      </c>
    </row>
    <row r="23" spans="1:16" ht="15" customHeight="1">
      <c r="A23" s="6" t="s">
        <v>28</v>
      </c>
      <c r="B23" s="130">
        <v>1965</v>
      </c>
      <c r="C23" s="130">
        <v>29308</v>
      </c>
      <c r="D23" s="130">
        <v>8604</v>
      </c>
      <c r="E23" s="130">
        <v>927</v>
      </c>
      <c r="F23" s="130">
        <v>16294</v>
      </c>
      <c r="G23" s="130">
        <v>12524</v>
      </c>
      <c r="H23" s="130">
        <v>53</v>
      </c>
      <c r="I23" s="130">
        <v>974</v>
      </c>
      <c r="J23" s="130">
        <v>19760</v>
      </c>
      <c r="K23" s="130">
        <v>81</v>
      </c>
      <c r="L23" s="130">
        <v>1487</v>
      </c>
      <c r="M23" s="130">
        <v>15893</v>
      </c>
      <c r="N23" s="130">
        <v>3028</v>
      </c>
      <c r="O23" s="130">
        <v>48441</v>
      </c>
      <c r="P23" s="130">
        <v>9823</v>
      </c>
    </row>
    <row r="24" spans="1:16" ht="15" customHeight="1">
      <c r="A24" s="6" t="s">
        <v>29</v>
      </c>
      <c r="B24" s="130">
        <v>19755</v>
      </c>
      <c r="C24" s="130">
        <v>436911</v>
      </c>
      <c r="D24" s="130">
        <v>7862</v>
      </c>
      <c r="E24" s="130">
        <v>7597</v>
      </c>
      <c r="F24" s="130">
        <v>151504</v>
      </c>
      <c r="G24" s="130">
        <v>8640</v>
      </c>
      <c r="H24" s="130">
        <v>776</v>
      </c>
      <c r="I24" s="130">
        <v>10912</v>
      </c>
      <c r="J24" s="130">
        <v>7276</v>
      </c>
      <c r="K24" s="130">
        <v>403</v>
      </c>
      <c r="L24" s="130">
        <v>5212</v>
      </c>
      <c r="M24" s="130">
        <v>9500</v>
      </c>
      <c r="N24" s="130">
        <v>28538</v>
      </c>
      <c r="O24" s="130">
        <v>605275</v>
      </c>
      <c r="P24" s="130">
        <v>8098</v>
      </c>
    </row>
    <row r="25" spans="1:16" ht="15" customHeight="1">
      <c r="A25" s="6" t="s">
        <v>30</v>
      </c>
      <c r="B25" s="130">
        <v>13903</v>
      </c>
      <c r="C25" s="130">
        <v>229161</v>
      </c>
      <c r="D25" s="130">
        <v>11842</v>
      </c>
      <c r="E25" s="130">
        <v>7614</v>
      </c>
      <c r="F25" s="130">
        <v>125476</v>
      </c>
      <c r="G25" s="130">
        <v>13342</v>
      </c>
      <c r="H25" s="130">
        <v>1602</v>
      </c>
      <c r="I25" s="130">
        <v>26370</v>
      </c>
      <c r="J25" s="130">
        <v>13800</v>
      </c>
      <c r="K25" s="130">
        <v>2156</v>
      </c>
      <c r="L25" s="130">
        <v>26280</v>
      </c>
      <c r="M25" s="130">
        <v>10271</v>
      </c>
      <c r="N25" s="130">
        <v>25291</v>
      </c>
      <c r="O25" s="130">
        <v>407782</v>
      </c>
      <c r="P25" s="130">
        <v>12211</v>
      </c>
    </row>
    <row r="26" spans="1:16" ht="15" customHeight="1">
      <c r="A26" s="6" t="s">
        <v>31</v>
      </c>
      <c r="B26" s="130">
        <v>835</v>
      </c>
      <c r="C26" s="130">
        <v>15869</v>
      </c>
      <c r="D26" s="130">
        <v>15239</v>
      </c>
      <c r="E26" s="130">
        <v>256</v>
      </c>
      <c r="F26" s="130">
        <v>4894</v>
      </c>
      <c r="G26" s="130">
        <v>14969</v>
      </c>
      <c r="H26" s="130">
        <v>128</v>
      </c>
      <c r="I26" s="130">
        <v>2278</v>
      </c>
      <c r="J26" s="130">
        <v>14146</v>
      </c>
      <c r="K26" s="130">
        <v>99</v>
      </c>
      <c r="L26" s="130">
        <v>1522</v>
      </c>
      <c r="M26" s="130">
        <v>15271</v>
      </c>
      <c r="N26" s="130">
        <v>1322</v>
      </c>
      <c r="O26" s="130">
        <v>24638</v>
      </c>
      <c r="P26" s="130">
        <v>15051</v>
      </c>
    </row>
    <row r="27" spans="1:16" ht="15" customHeight="1">
      <c r="A27" s="6" t="s">
        <v>32</v>
      </c>
      <c r="B27" s="130">
        <v>3829</v>
      </c>
      <c r="C27" s="130">
        <v>46575</v>
      </c>
      <c r="D27" s="130">
        <v>5670</v>
      </c>
      <c r="E27" s="130">
        <v>2059</v>
      </c>
      <c r="F27" s="130">
        <v>25886</v>
      </c>
      <c r="G27" s="130">
        <v>6344</v>
      </c>
      <c r="H27" s="130">
        <v>209</v>
      </c>
      <c r="I27" s="130">
        <v>2670</v>
      </c>
      <c r="J27" s="130">
        <v>9400</v>
      </c>
      <c r="K27" s="130">
        <v>99</v>
      </c>
      <c r="L27" s="130">
        <v>1123</v>
      </c>
      <c r="M27" s="130">
        <v>10194</v>
      </c>
      <c r="N27" s="130">
        <v>6210</v>
      </c>
      <c r="O27" s="130">
        <v>76551</v>
      </c>
      <c r="P27" s="130">
        <v>6151</v>
      </c>
    </row>
    <row r="28" spans="1:16" ht="15" customHeight="1">
      <c r="A28" s="6" t="s">
        <v>33</v>
      </c>
      <c r="B28" s="130">
        <v>13492</v>
      </c>
      <c r="C28" s="130">
        <v>1208778</v>
      </c>
      <c r="D28" s="130">
        <v>32528</v>
      </c>
      <c r="E28" s="130">
        <v>8122</v>
      </c>
      <c r="F28" s="130">
        <v>292193</v>
      </c>
      <c r="G28" s="130">
        <v>15526</v>
      </c>
      <c r="H28" s="130">
        <v>7166</v>
      </c>
      <c r="I28" s="130">
        <v>133167</v>
      </c>
      <c r="J28" s="130">
        <v>15876</v>
      </c>
      <c r="K28" s="130">
        <v>160</v>
      </c>
      <c r="L28" s="130">
        <v>2630</v>
      </c>
      <c r="M28" s="130">
        <v>12631</v>
      </c>
      <c r="N28" s="130">
        <v>28956</v>
      </c>
      <c r="O28" s="130">
        <v>1636101</v>
      </c>
      <c r="P28" s="130">
        <v>19502</v>
      </c>
    </row>
    <row r="29" spans="1:16" ht="15" customHeight="1">
      <c r="A29" s="6" t="s">
        <v>34</v>
      </c>
      <c r="B29" s="130">
        <v>1902</v>
      </c>
      <c r="C29" s="130">
        <v>21083</v>
      </c>
      <c r="D29" s="130">
        <v>3764</v>
      </c>
      <c r="E29" s="130">
        <v>1853</v>
      </c>
      <c r="F29" s="130">
        <v>20757</v>
      </c>
      <c r="G29" s="130">
        <v>5389</v>
      </c>
      <c r="H29" s="130">
        <v>71</v>
      </c>
      <c r="I29" s="130">
        <v>824</v>
      </c>
      <c r="J29" s="130">
        <v>6237</v>
      </c>
      <c r="K29" s="130">
        <v>58</v>
      </c>
      <c r="L29" s="130">
        <v>738</v>
      </c>
      <c r="M29" s="130">
        <v>4760</v>
      </c>
      <c r="N29" s="130">
        <v>3887</v>
      </c>
      <c r="O29" s="130">
        <v>43341</v>
      </c>
      <c r="P29" s="130">
        <v>4416</v>
      </c>
    </row>
    <row r="30" spans="1:16" ht="15" customHeight="1">
      <c r="A30" s="6" t="s">
        <v>35</v>
      </c>
      <c r="B30" s="130">
        <v>6777</v>
      </c>
      <c r="C30" s="130">
        <v>106258</v>
      </c>
      <c r="D30" s="130">
        <v>10006</v>
      </c>
      <c r="E30" s="130">
        <v>5533</v>
      </c>
      <c r="F30" s="130">
        <v>89543</v>
      </c>
      <c r="G30" s="130">
        <v>14002</v>
      </c>
      <c r="H30" s="130">
        <v>987</v>
      </c>
      <c r="I30" s="130">
        <v>16867</v>
      </c>
      <c r="J30" s="130">
        <v>15089</v>
      </c>
      <c r="K30" s="130">
        <v>302</v>
      </c>
      <c r="L30" s="130">
        <v>4041</v>
      </c>
      <c r="M30" s="130">
        <v>10602</v>
      </c>
      <c r="N30" s="130">
        <v>13603</v>
      </c>
      <c r="O30" s="130">
        <v>216515</v>
      </c>
      <c r="P30" s="130">
        <v>12236</v>
      </c>
    </row>
    <row r="31" spans="1:16" s="15" customFormat="1" ht="15" customHeight="1">
      <c r="A31" s="11" t="s">
        <v>113</v>
      </c>
      <c r="B31" s="133">
        <v>117328</v>
      </c>
      <c r="C31" s="133">
        <v>3185746</v>
      </c>
      <c r="D31" s="133">
        <v>12171</v>
      </c>
      <c r="E31" s="133">
        <v>64378</v>
      </c>
      <c r="F31" s="133">
        <v>1342059</v>
      </c>
      <c r="G31" s="133">
        <v>14162</v>
      </c>
      <c r="H31" s="133">
        <v>20026</v>
      </c>
      <c r="I31" s="133">
        <v>397703</v>
      </c>
      <c r="J31" s="133">
        <v>17199</v>
      </c>
      <c r="K31" s="133">
        <v>5577</v>
      </c>
      <c r="L31" s="133">
        <v>72720</v>
      </c>
      <c r="M31" s="133">
        <v>10500</v>
      </c>
      <c r="N31" s="133">
        <v>207441</v>
      </c>
      <c r="O31" s="133">
        <v>5000389</v>
      </c>
      <c r="P31" s="133">
        <v>13395</v>
      </c>
    </row>
    <row r="33" ht="15" customHeight="1">
      <c r="A33" s="5" t="s">
        <v>166</v>
      </c>
    </row>
    <row r="34" ht="15" customHeight="1">
      <c r="A34" s="37" t="s">
        <v>165</v>
      </c>
    </row>
    <row r="35" ht="15" customHeight="1">
      <c r="A35" s="5" t="s">
        <v>224</v>
      </c>
    </row>
    <row r="36" ht="15" customHeight="1">
      <c r="A36" s="12" t="s">
        <v>125</v>
      </c>
    </row>
    <row r="38" ht="15" customHeight="1">
      <c r="A38" s="110" t="s">
        <v>194</v>
      </c>
    </row>
  </sheetData>
  <sheetProtection sheet="1"/>
  <mergeCells count="8">
    <mergeCell ref="A1:P1"/>
    <mergeCell ref="A2:P2"/>
    <mergeCell ref="A3:P3"/>
    <mergeCell ref="B8:D8"/>
    <mergeCell ref="E8:G8"/>
    <mergeCell ref="H8:J8"/>
    <mergeCell ref="K8:M8"/>
    <mergeCell ref="N8:P8"/>
  </mergeCells>
  <hyperlinks>
    <hyperlink ref="A38" r:id="rId1" display="© Commonwealth of Australia 2006"/>
  </hyperlinks>
  <printOptions/>
  <pageMargins left="0.7" right="0.7" top="0.75" bottom="0.75" header="0.3" footer="0.3"/>
  <pageSetup fitToHeight="1" fitToWidth="1" horizontalDpi="600" verticalDpi="600" orientation="landscape" paperSize="9" scale="51" r:id="rId5"/>
  <drawing r:id="rId4"/>
  <legacyDrawing r:id="rId3"/>
</worksheet>
</file>

<file path=xl/worksheets/sheet19.xml><?xml version="1.0" encoding="utf-8"?>
<worksheet xmlns="http://schemas.openxmlformats.org/spreadsheetml/2006/main" xmlns:r="http://schemas.openxmlformats.org/officeDocument/2006/relationships">
  <sheetPr>
    <pageSetUpPr fitToPage="1"/>
  </sheetPr>
  <dimension ref="A1:P8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ustomHeight="1"/>
  <cols>
    <col min="1" max="1" width="40.00390625" style="14" customWidth="1"/>
    <col min="2" max="10" width="14.28125" style="14" customWidth="1"/>
    <col min="11" max="16384" width="9.140625" style="14" customWidth="1"/>
  </cols>
  <sheetData>
    <row r="1" spans="1:10" ht="60" customHeight="1">
      <c r="A1" s="192" t="s">
        <v>160</v>
      </c>
      <c r="B1" s="192"/>
      <c r="C1" s="192"/>
      <c r="D1" s="192"/>
      <c r="E1" s="192"/>
      <c r="F1" s="192"/>
      <c r="G1" s="192"/>
      <c r="H1" s="192"/>
      <c r="I1" s="192"/>
      <c r="J1" s="192"/>
    </row>
    <row r="2" spans="1:16" ht="18.75" customHeight="1">
      <c r="A2" s="202" t="str">
        <f>Contents!A2</f>
        <v>34180DS0001 Personal Income of Migrants, Australia, 2014-15</v>
      </c>
      <c r="B2" s="202"/>
      <c r="C2" s="202"/>
      <c r="D2" s="202"/>
      <c r="E2" s="202"/>
      <c r="F2" s="202"/>
      <c r="G2" s="202"/>
      <c r="H2" s="202"/>
      <c r="I2" s="202"/>
      <c r="J2" s="202"/>
      <c r="K2" s="29"/>
      <c r="L2" s="29"/>
      <c r="M2" s="29"/>
      <c r="N2" s="29"/>
      <c r="O2" s="29"/>
      <c r="P2" s="29"/>
    </row>
    <row r="3" spans="1:16" ht="15" customHeight="1">
      <c r="A3" s="203" t="s">
        <v>218</v>
      </c>
      <c r="B3" s="203"/>
      <c r="C3" s="203"/>
      <c r="D3" s="203"/>
      <c r="E3" s="203"/>
      <c r="F3" s="203"/>
      <c r="G3" s="203"/>
      <c r="H3" s="203"/>
      <c r="I3" s="203"/>
      <c r="J3" s="203"/>
      <c r="K3" s="30"/>
      <c r="L3" s="30"/>
      <c r="M3" s="30"/>
      <c r="N3" s="30"/>
      <c r="O3" s="30"/>
      <c r="P3" s="30"/>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2014-15 Personal Income Tax and Migrants Integrated Dataset (PITMID)</v>
      </c>
      <c r="B5" s="1"/>
      <c r="C5" s="1"/>
      <c r="D5" s="1"/>
      <c r="E5" s="1"/>
      <c r="F5" s="1"/>
      <c r="G5" s="1"/>
      <c r="H5" s="1"/>
      <c r="I5" s="1"/>
      <c r="J5" s="1"/>
      <c r="K5" s="1"/>
      <c r="L5" s="1"/>
      <c r="M5" s="1"/>
      <c r="N5" s="1"/>
      <c r="O5" s="1"/>
      <c r="P5" s="1"/>
    </row>
    <row r="6" ht="15" customHeight="1">
      <c r="A6" s="32"/>
    </row>
    <row r="7" ht="15" customHeight="1">
      <c r="A7" s="33" t="str">
        <f>"Table 7  "&amp;Contents!C25</f>
        <v>Table 7  Migrants, Taxable income by Sex, By Location, Applicant status and Visa stream</v>
      </c>
    </row>
    <row r="8" spans="2:10" s="15" customFormat="1" ht="22.5" customHeight="1">
      <c r="B8" s="201" t="s">
        <v>43</v>
      </c>
      <c r="C8" s="201"/>
      <c r="D8" s="201"/>
      <c r="E8" s="201" t="s">
        <v>44</v>
      </c>
      <c r="F8" s="201"/>
      <c r="G8" s="201"/>
      <c r="H8" s="201" t="s">
        <v>188</v>
      </c>
      <c r="I8" s="201"/>
      <c r="J8" s="201"/>
    </row>
    <row r="9" spans="1:10" s="70" customFormat="1" ht="30" customHeight="1">
      <c r="A9" s="76"/>
      <c r="B9" s="67" t="s">
        <v>0</v>
      </c>
      <c r="C9" s="67" t="s">
        <v>103</v>
      </c>
      <c r="D9" s="67" t="s">
        <v>104</v>
      </c>
      <c r="E9" s="67" t="s">
        <v>0</v>
      </c>
      <c r="F9" s="67" t="s">
        <v>103</v>
      </c>
      <c r="G9" s="67" t="s">
        <v>104</v>
      </c>
      <c r="H9" s="67" t="s">
        <v>0</v>
      </c>
      <c r="I9" s="67" t="s">
        <v>103</v>
      </c>
      <c r="J9" s="67" t="s">
        <v>104</v>
      </c>
    </row>
    <row r="10" spans="1:10" s="15" customFormat="1" ht="15" customHeight="1">
      <c r="A10" s="75"/>
      <c r="B10" s="69" t="s">
        <v>57</v>
      </c>
      <c r="C10" s="69" t="s">
        <v>58</v>
      </c>
      <c r="D10" s="69" t="s">
        <v>59</v>
      </c>
      <c r="E10" s="69" t="s">
        <v>57</v>
      </c>
      <c r="F10" s="69" t="s">
        <v>58</v>
      </c>
      <c r="G10" s="69" t="s">
        <v>59</v>
      </c>
      <c r="H10" s="69" t="s">
        <v>57</v>
      </c>
      <c r="I10" s="69" t="s">
        <v>58</v>
      </c>
      <c r="J10" s="69" t="s">
        <v>59</v>
      </c>
    </row>
    <row r="11" spans="1:10" s="15" customFormat="1" ht="15" customHeight="1">
      <c r="A11" s="82" t="s">
        <v>41</v>
      </c>
      <c r="B11" s="96"/>
      <c r="C11" s="96"/>
      <c r="D11" s="96"/>
      <c r="E11" s="96"/>
      <c r="F11" s="96"/>
      <c r="G11" s="96"/>
      <c r="H11" s="96"/>
      <c r="I11" s="96"/>
      <c r="J11" s="96"/>
    </row>
    <row r="12" spans="1:10" s="15" customFormat="1" ht="15" customHeight="1">
      <c r="A12" s="6" t="s">
        <v>39</v>
      </c>
      <c r="B12" s="130"/>
      <c r="C12" s="130"/>
      <c r="D12" s="130"/>
      <c r="E12" s="130"/>
      <c r="F12" s="130"/>
      <c r="G12" s="130"/>
      <c r="H12" s="130"/>
      <c r="I12" s="130"/>
      <c r="J12" s="130"/>
    </row>
    <row r="13" spans="1:10" s="15" customFormat="1" ht="15" customHeight="1">
      <c r="A13" s="2" t="s">
        <v>1</v>
      </c>
      <c r="B13" s="130">
        <v>220548</v>
      </c>
      <c r="C13" s="130">
        <v>17589834</v>
      </c>
      <c r="D13" s="130">
        <v>59544</v>
      </c>
      <c r="E13" s="130">
        <v>120597</v>
      </c>
      <c r="F13" s="130">
        <v>6818239</v>
      </c>
      <c r="G13" s="130">
        <v>50019</v>
      </c>
      <c r="H13" s="130">
        <v>341163</v>
      </c>
      <c r="I13" s="130">
        <v>24408426</v>
      </c>
      <c r="J13" s="130">
        <v>55442</v>
      </c>
    </row>
    <row r="14" spans="1:10" s="15" customFormat="1" ht="15" customHeight="1">
      <c r="A14" s="2" t="s">
        <v>2</v>
      </c>
      <c r="B14" s="130">
        <v>66590</v>
      </c>
      <c r="C14" s="130">
        <v>3942806</v>
      </c>
      <c r="D14" s="130">
        <v>45279</v>
      </c>
      <c r="E14" s="130">
        <v>90590</v>
      </c>
      <c r="F14" s="130">
        <v>3521133</v>
      </c>
      <c r="G14" s="130">
        <v>31930</v>
      </c>
      <c r="H14" s="130">
        <v>157195</v>
      </c>
      <c r="I14" s="130">
        <v>7459011</v>
      </c>
      <c r="J14" s="130">
        <v>37003</v>
      </c>
    </row>
    <row r="15" spans="1:10" s="15" customFormat="1" ht="15" customHeight="1">
      <c r="A15" s="2" t="s">
        <v>3</v>
      </c>
      <c r="B15" s="130">
        <v>18185</v>
      </c>
      <c r="C15" s="130">
        <v>688937</v>
      </c>
      <c r="D15" s="130">
        <v>34226</v>
      </c>
      <c r="E15" s="130">
        <v>2890</v>
      </c>
      <c r="F15" s="130">
        <v>96554</v>
      </c>
      <c r="G15" s="130">
        <v>30580</v>
      </c>
      <c r="H15" s="130">
        <v>21078</v>
      </c>
      <c r="I15" s="130">
        <v>785850</v>
      </c>
      <c r="J15" s="130">
        <v>33725</v>
      </c>
    </row>
    <row r="16" spans="1:10" s="15" customFormat="1" ht="15" customHeight="1">
      <c r="A16" s="18" t="s">
        <v>164</v>
      </c>
      <c r="B16" s="130">
        <v>202</v>
      </c>
      <c r="C16" s="130">
        <v>10697</v>
      </c>
      <c r="D16" s="130">
        <v>46852</v>
      </c>
      <c r="E16" s="130">
        <v>124</v>
      </c>
      <c r="F16" s="130">
        <v>4910</v>
      </c>
      <c r="G16" s="130">
        <v>36995</v>
      </c>
      <c r="H16" s="130">
        <v>329</v>
      </c>
      <c r="I16" s="130">
        <v>15880</v>
      </c>
      <c r="J16" s="130">
        <v>43186</v>
      </c>
    </row>
    <row r="17" spans="1:10" s="15" customFormat="1" ht="15" customHeight="1">
      <c r="A17" s="2" t="s">
        <v>143</v>
      </c>
      <c r="B17" s="130">
        <v>22711</v>
      </c>
      <c r="C17" s="130">
        <v>481437</v>
      </c>
      <c r="D17" s="130">
        <v>18990</v>
      </c>
      <c r="E17" s="130">
        <v>14967</v>
      </c>
      <c r="F17" s="130">
        <v>287694</v>
      </c>
      <c r="G17" s="130">
        <v>16654</v>
      </c>
      <c r="H17" s="130">
        <v>37682</v>
      </c>
      <c r="I17" s="130">
        <v>769442</v>
      </c>
      <c r="J17" s="130">
        <v>18085</v>
      </c>
    </row>
    <row r="18" spans="1:10" s="19" customFormat="1" ht="15" customHeight="1">
      <c r="A18" s="90" t="s">
        <v>113</v>
      </c>
      <c r="B18" s="132">
        <v>328238</v>
      </c>
      <c r="C18" s="132">
        <v>22702858</v>
      </c>
      <c r="D18" s="132">
        <v>51854</v>
      </c>
      <c r="E18" s="132">
        <v>229167</v>
      </c>
      <c r="F18" s="132">
        <v>10732629</v>
      </c>
      <c r="G18" s="132">
        <v>38796</v>
      </c>
      <c r="H18" s="132">
        <v>557442</v>
      </c>
      <c r="I18" s="132">
        <v>33443814</v>
      </c>
      <c r="J18" s="132">
        <v>46493</v>
      </c>
    </row>
    <row r="19" spans="1:10" s="15" customFormat="1" ht="15" customHeight="1">
      <c r="A19" s="6" t="s">
        <v>6</v>
      </c>
      <c r="B19" s="102"/>
      <c r="C19" s="102"/>
      <c r="D19" s="102"/>
      <c r="E19" s="102"/>
      <c r="F19" s="102"/>
      <c r="G19" s="102"/>
      <c r="H19" s="102"/>
      <c r="I19" s="102"/>
      <c r="J19" s="102"/>
    </row>
    <row r="20" spans="1:10" s="15" customFormat="1" ht="15" customHeight="1">
      <c r="A20" s="2" t="s">
        <v>1</v>
      </c>
      <c r="B20" s="130">
        <v>55853</v>
      </c>
      <c r="C20" s="130">
        <v>2656439</v>
      </c>
      <c r="D20" s="130">
        <v>38658</v>
      </c>
      <c r="E20" s="130">
        <v>80589</v>
      </c>
      <c r="F20" s="130">
        <v>3127427</v>
      </c>
      <c r="G20" s="130">
        <v>32073</v>
      </c>
      <c r="H20" s="130">
        <v>136453</v>
      </c>
      <c r="I20" s="130">
        <v>5786156</v>
      </c>
      <c r="J20" s="130">
        <v>34785</v>
      </c>
    </row>
    <row r="21" spans="1:10" s="15" customFormat="1" ht="15" customHeight="1">
      <c r="A21" s="2" t="s">
        <v>2</v>
      </c>
      <c r="B21" s="130">
        <v>1531</v>
      </c>
      <c r="C21" s="130">
        <v>57991</v>
      </c>
      <c r="D21" s="130">
        <v>30788</v>
      </c>
      <c r="E21" s="130">
        <v>2040</v>
      </c>
      <c r="F21" s="130">
        <v>61972</v>
      </c>
      <c r="G21" s="130">
        <v>24334</v>
      </c>
      <c r="H21" s="130">
        <v>3568</v>
      </c>
      <c r="I21" s="130">
        <v>119914</v>
      </c>
      <c r="J21" s="130">
        <v>26598</v>
      </c>
    </row>
    <row r="22" spans="1:10" s="15" customFormat="1" ht="15" customHeight="1">
      <c r="A22" s="2" t="s">
        <v>3</v>
      </c>
      <c r="B22" s="130">
        <v>1798</v>
      </c>
      <c r="C22" s="130">
        <v>63165</v>
      </c>
      <c r="D22" s="130">
        <v>29083</v>
      </c>
      <c r="E22" s="130">
        <v>2167</v>
      </c>
      <c r="F22" s="130">
        <v>67681</v>
      </c>
      <c r="G22" s="130">
        <v>26966</v>
      </c>
      <c r="H22" s="130">
        <v>3963</v>
      </c>
      <c r="I22" s="130">
        <v>130668</v>
      </c>
      <c r="J22" s="130">
        <v>28117</v>
      </c>
    </row>
    <row r="23" spans="1:10" s="15" customFormat="1" ht="15" customHeight="1">
      <c r="A23" s="18" t="s">
        <v>164</v>
      </c>
      <c r="B23" s="130">
        <v>64</v>
      </c>
      <c r="C23" s="130">
        <v>3391</v>
      </c>
      <c r="D23" s="130">
        <v>49670</v>
      </c>
      <c r="E23" s="130">
        <v>65</v>
      </c>
      <c r="F23" s="130">
        <v>2157</v>
      </c>
      <c r="G23" s="130">
        <v>30742</v>
      </c>
      <c r="H23" s="130">
        <v>129</v>
      </c>
      <c r="I23" s="130">
        <v>5484</v>
      </c>
      <c r="J23" s="130">
        <v>38260</v>
      </c>
    </row>
    <row r="24" spans="1:10" s="15" customFormat="1" ht="15" customHeight="1">
      <c r="A24" s="2" t="s">
        <v>143</v>
      </c>
      <c r="B24" s="130">
        <v>5674</v>
      </c>
      <c r="C24" s="130">
        <v>153214</v>
      </c>
      <c r="D24" s="130">
        <v>23822</v>
      </c>
      <c r="E24" s="130">
        <v>2553</v>
      </c>
      <c r="F24" s="130">
        <v>58264</v>
      </c>
      <c r="G24" s="130">
        <v>20447</v>
      </c>
      <c r="H24" s="130">
        <v>8229</v>
      </c>
      <c r="I24" s="130">
        <v>211451</v>
      </c>
      <c r="J24" s="130">
        <v>22559</v>
      </c>
    </row>
    <row r="25" spans="1:10" s="19" customFormat="1" ht="15" customHeight="1">
      <c r="A25" s="90" t="s">
        <v>113</v>
      </c>
      <c r="B25" s="132">
        <v>64925</v>
      </c>
      <c r="C25" s="132">
        <v>2934361</v>
      </c>
      <c r="D25" s="132">
        <v>36677</v>
      </c>
      <c r="E25" s="132">
        <v>87411</v>
      </c>
      <c r="F25" s="132">
        <v>3318546</v>
      </c>
      <c r="G25" s="132">
        <v>31210</v>
      </c>
      <c r="H25" s="132">
        <v>152353</v>
      </c>
      <c r="I25" s="132">
        <v>6255976</v>
      </c>
      <c r="J25" s="132">
        <v>33520</v>
      </c>
    </row>
    <row r="26" spans="1:10" s="15" customFormat="1" ht="15" customHeight="1">
      <c r="A26" s="6" t="s">
        <v>4</v>
      </c>
      <c r="B26" s="128"/>
      <c r="C26" s="128"/>
      <c r="D26" s="128"/>
      <c r="E26" s="128"/>
      <c r="F26" s="128"/>
      <c r="G26" s="128"/>
      <c r="H26" s="128"/>
      <c r="I26" s="128"/>
      <c r="J26" s="128"/>
    </row>
    <row r="27" spans="1:10" s="15" customFormat="1" ht="15" customHeight="1">
      <c r="A27" s="2" t="s">
        <v>1</v>
      </c>
      <c r="B27" s="130">
        <v>276400</v>
      </c>
      <c r="C27" s="130">
        <v>20251482</v>
      </c>
      <c r="D27" s="130">
        <v>54936</v>
      </c>
      <c r="E27" s="130">
        <v>201183</v>
      </c>
      <c r="F27" s="130">
        <v>9949713</v>
      </c>
      <c r="G27" s="130">
        <v>41911</v>
      </c>
      <c r="H27" s="130">
        <v>477616</v>
      </c>
      <c r="I27" s="130">
        <v>30209403</v>
      </c>
      <c r="J27" s="130">
        <v>49780</v>
      </c>
    </row>
    <row r="28" spans="1:10" s="15" customFormat="1" ht="15" customHeight="1">
      <c r="A28" s="2" t="s">
        <v>2</v>
      </c>
      <c r="B28" s="130">
        <v>68119</v>
      </c>
      <c r="C28" s="130">
        <v>3999066</v>
      </c>
      <c r="D28" s="130">
        <v>44972</v>
      </c>
      <c r="E28" s="130">
        <v>92632</v>
      </c>
      <c r="F28" s="130">
        <v>3583040</v>
      </c>
      <c r="G28" s="130">
        <v>31714</v>
      </c>
      <c r="H28" s="130">
        <v>160763</v>
      </c>
      <c r="I28" s="130">
        <v>7581960</v>
      </c>
      <c r="J28" s="130">
        <v>36823</v>
      </c>
    </row>
    <row r="29" spans="1:10" s="15" customFormat="1" ht="15" customHeight="1">
      <c r="A29" s="2" t="s">
        <v>3</v>
      </c>
      <c r="B29" s="130">
        <v>19989</v>
      </c>
      <c r="C29" s="130">
        <v>752476</v>
      </c>
      <c r="D29" s="130">
        <v>33837</v>
      </c>
      <c r="E29" s="130">
        <v>5060</v>
      </c>
      <c r="F29" s="130">
        <v>164223</v>
      </c>
      <c r="G29" s="130">
        <v>28933</v>
      </c>
      <c r="H29" s="130">
        <v>25046</v>
      </c>
      <c r="I29" s="130">
        <v>916995</v>
      </c>
      <c r="J29" s="130">
        <v>32813</v>
      </c>
    </row>
    <row r="30" spans="1:10" s="15" customFormat="1" ht="15" customHeight="1">
      <c r="A30" s="18" t="s">
        <v>164</v>
      </c>
      <c r="B30" s="130">
        <v>271</v>
      </c>
      <c r="C30" s="130">
        <v>14263</v>
      </c>
      <c r="D30" s="130">
        <v>47774</v>
      </c>
      <c r="E30" s="130">
        <v>193</v>
      </c>
      <c r="F30" s="130">
        <v>7168</v>
      </c>
      <c r="G30" s="130">
        <v>35424</v>
      </c>
      <c r="H30" s="130">
        <v>462</v>
      </c>
      <c r="I30" s="130">
        <v>21443</v>
      </c>
      <c r="J30" s="130">
        <v>40765</v>
      </c>
    </row>
    <row r="31" spans="1:10" s="15" customFormat="1" ht="15" customHeight="1">
      <c r="A31" s="2" t="s">
        <v>143</v>
      </c>
      <c r="B31" s="130">
        <v>28388</v>
      </c>
      <c r="C31" s="130">
        <v>634717</v>
      </c>
      <c r="D31" s="130">
        <v>19880</v>
      </c>
      <c r="E31" s="130">
        <v>17522</v>
      </c>
      <c r="F31" s="130">
        <v>345790</v>
      </c>
      <c r="G31" s="130">
        <v>17165</v>
      </c>
      <c r="H31" s="130">
        <v>45905</v>
      </c>
      <c r="I31" s="130">
        <v>980460</v>
      </c>
      <c r="J31" s="130">
        <v>18908</v>
      </c>
    </row>
    <row r="32" spans="1:10" s="19" customFormat="1" ht="15" customHeight="1">
      <c r="A32" s="90" t="s">
        <v>113</v>
      </c>
      <c r="B32" s="132">
        <v>393160</v>
      </c>
      <c r="C32" s="132">
        <v>25641745</v>
      </c>
      <c r="D32" s="132">
        <v>49186</v>
      </c>
      <c r="E32" s="132">
        <v>316584</v>
      </c>
      <c r="F32" s="132">
        <v>14055429</v>
      </c>
      <c r="G32" s="132">
        <v>36489</v>
      </c>
      <c r="H32" s="132">
        <v>709799</v>
      </c>
      <c r="I32" s="132">
        <v>39713436</v>
      </c>
      <c r="J32" s="132">
        <v>43050</v>
      </c>
    </row>
    <row r="33" spans="1:10" s="15" customFormat="1" ht="15" customHeight="1">
      <c r="A33" s="82" t="s">
        <v>42</v>
      </c>
      <c r="B33" s="102"/>
      <c r="C33" s="102"/>
      <c r="D33" s="102"/>
      <c r="E33" s="102"/>
      <c r="F33" s="102"/>
      <c r="G33" s="102"/>
      <c r="H33" s="102"/>
      <c r="I33" s="102"/>
      <c r="J33" s="102"/>
    </row>
    <row r="34" spans="1:10" s="15" customFormat="1" ht="15" customHeight="1">
      <c r="A34" s="6" t="s">
        <v>39</v>
      </c>
      <c r="B34" s="102"/>
      <c r="C34" s="102"/>
      <c r="D34" s="102"/>
      <c r="E34" s="102"/>
      <c r="F34" s="102"/>
      <c r="G34" s="102"/>
      <c r="H34" s="102"/>
      <c r="I34" s="102"/>
      <c r="J34" s="102"/>
    </row>
    <row r="35" spans="1:10" s="15" customFormat="1" ht="15" customHeight="1">
      <c r="A35" s="2" t="s">
        <v>1</v>
      </c>
      <c r="B35" s="130">
        <v>197448</v>
      </c>
      <c r="C35" s="130">
        <v>16633865</v>
      </c>
      <c r="D35" s="130">
        <v>69345</v>
      </c>
      <c r="E35" s="130">
        <v>95624</v>
      </c>
      <c r="F35" s="130">
        <v>5782241</v>
      </c>
      <c r="G35" s="130">
        <v>52668</v>
      </c>
      <c r="H35" s="130">
        <v>293093</v>
      </c>
      <c r="I35" s="130">
        <v>22415573</v>
      </c>
      <c r="J35" s="130">
        <v>63228</v>
      </c>
    </row>
    <row r="36" spans="1:10" s="15" customFormat="1" ht="15" customHeight="1">
      <c r="A36" s="2" t="s">
        <v>2</v>
      </c>
      <c r="B36" s="130">
        <v>91953</v>
      </c>
      <c r="C36" s="130">
        <v>5278096</v>
      </c>
      <c r="D36" s="130">
        <v>44331</v>
      </c>
      <c r="E36" s="130">
        <v>140840</v>
      </c>
      <c r="F36" s="130">
        <v>5068184</v>
      </c>
      <c r="G36" s="130">
        <v>30335</v>
      </c>
      <c r="H36" s="130">
        <v>232803</v>
      </c>
      <c r="I36" s="130">
        <v>10344825</v>
      </c>
      <c r="J36" s="130">
        <v>35252</v>
      </c>
    </row>
    <row r="37" spans="1:10" s="15" customFormat="1" ht="15" customHeight="1">
      <c r="A37" s="2" t="s">
        <v>3</v>
      </c>
      <c r="B37" s="130">
        <v>13718</v>
      </c>
      <c r="C37" s="130">
        <v>533229</v>
      </c>
      <c r="D37" s="130">
        <v>36615</v>
      </c>
      <c r="E37" s="130">
        <v>6084</v>
      </c>
      <c r="F37" s="130">
        <v>194230</v>
      </c>
      <c r="G37" s="130">
        <v>29551</v>
      </c>
      <c r="H37" s="130">
        <v>19808</v>
      </c>
      <c r="I37" s="130">
        <v>727876</v>
      </c>
      <c r="J37" s="130">
        <v>34069</v>
      </c>
    </row>
    <row r="38" spans="1:10" s="15" customFormat="1" ht="15" customHeight="1">
      <c r="A38" s="18" t="s">
        <v>164</v>
      </c>
      <c r="B38" s="130">
        <v>99</v>
      </c>
      <c r="C38" s="130">
        <v>6849</v>
      </c>
      <c r="D38" s="130">
        <v>57912</v>
      </c>
      <c r="E38" s="130">
        <v>121</v>
      </c>
      <c r="F38" s="130">
        <v>5904</v>
      </c>
      <c r="G38" s="130">
        <v>43214</v>
      </c>
      <c r="H38" s="130">
        <v>219</v>
      </c>
      <c r="I38" s="130">
        <v>12529</v>
      </c>
      <c r="J38" s="130">
        <v>48048</v>
      </c>
    </row>
    <row r="39" spans="1:10" s="15" customFormat="1" ht="15" customHeight="1">
      <c r="A39" s="2" t="s">
        <v>143</v>
      </c>
      <c r="B39" s="130">
        <v>430</v>
      </c>
      <c r="C39" s="130">
        <v>10489</v>
      </c>
      <c r="D39" s="130">
        <v>20656</v>
      </c>
      <c r="E39" s="130">
        <v>351</v>
      </c>
      <c r="F39" s="130">
        <v>7902</v>
      </c>
      <c r="G39" s="130">
        <v>20497</v>
      </c>
      <c r="H39" s="130">
        <v>781</v>
      </c>
      <c r="I39" s="130">
        <v>18368</v>
      </c>
      <c r="J39" s="130">
        <v>20524</v>
      </c>
    </row>
    <row r="40" spans="1:10" s="19" customFormat="1" ht="15" customHeight="1">
      <c r="A40" s="90" t="s">
        <v>113</v>
      </c>
      <c r="B40" s="132">
        <v>303647</v>
      </c>
      <c r="C40" s="132">
        <v>22467645</v>
      </c>
      <c r="D40" s="132">
        <v>58002</v>
      </c>
      <c r="E40" s="132">
        <v>243020</v>
      </c>
      <c r="F40" s="132">
        <v>11056554</v>
      </c>
      <c r="G40" s="132">
        <v>37142</v>
      </c>
      <c r="H40" s="132">
        <v>546701</v>
      </c>
      <c r="I40" s="132">
        <v>33521893</v>
      </c>
      <c r="J40" s="132">
        <v>47285</v>
      </c>
    </row>
    <row r="41" spans="1:10" s="15" customFormat="1" ht="15" customHeight="1">
      <c r="A41" s="6" t="s">
        <v>6</v>
      </c>
      <c r="B41" s="102"/>
      <c r="C41" s="102"/>
      <c r="D41" s="102"/>
      <c r="E41" s="102"/>
      <c r="F41" s="102"/>
      <c r="G41" s="102"/>
      <c r="H41" s="102"/>
      <c r="I41" s="102"/>
      <c r="J41" s="102"/>
    </row>
    <row r="42" spans="1:10" s="15" customFormat="1" ht="15" customHeight="1">
      <c r="A42" s="2" t="s">
        <v>1</v>
      </c>
      <c r="B42" s="130">
        <v>81877</v>
      </c>
      <c r="C42" s="130">
        <v>4449997</v>
      </c>
      <c r="D42" s="130">
        <v>42486</v>
      </c>
      <c r="E42" s="130">
        <v>128933</v>
      </c>
      <c r="F42" s="130">
        <v>5056175</v>
      </c>
      <c r="G42" s="130">
        <v>32105</v>
      </c>
      <c r="H42" s="130">
        <v>210826</v>
      </c>
      <c r="I42" s="130">
        <v>9504386</v>
      </c>
      <c r="J42" s="130">
        <v>35736</v>
      </c>
    </row>
    <row r="43" spans="1:10" s="15" customFormat="1" ht="15" customHeight="1">
      <c r="A43" s="2" t="s">
        <v>2</v>
      </c>
      <c r="B43" s="130">
        <v>14600</v>
      </c>
      <c r="C43" s="130">
        <v>515108</v>
      </c>
      <c r="D43" s="130">
        <v>30584</v>
      </c>
      <c r="E43" s="130">
        <v>15453</v>
      </c>
      <c r="F43" s="130">
        <v>458091</v>
      </c>
      <c r="G43" s="130">
        <v>25122</v>
      </c>
      <c r="H43" s="130">
        <v>30056</v>
      </c>
      <c r="I43" s="130">
        <v>973558</v>
      </c>
      <c r="J43" s="130">
        <v>27511</v>
      </c>
    </row>
    <row r="44" spans="1:10" s="15" customFormat="1" ht="15" customHeight="1">
      <c r="A44" s="2" t="s">
        <v>3</v>
      </c>
      <c r="B44" s="130">
        <v>14196</v>
      </c>
      <c r="C44" s="130">
        <v>526347</v>
      </c>
      <c r="D44" s="130">
        <v>33738</v>
      </c>
      <c r="E44" s="130">
        <v>13409</v>
      </c>
      <c r="F44" s="130">
        <v>400424</v>
      </c>
      <c r="G44" s="130">
        <v>26926</v>
      </c>
      <c r="H44" s="130">
        <v>27603</v>
      </c>
      <c r="I44" s="130">
        <v>927057</v>
      </c>
      <c r="J44" s="130">
        <v>30048</v>
      </c>
    </row>
    <row r="45" spans="1:10" s="15" customFormat="1" ht="15" customHeight="1">
      <c r="A45" s="18" t="s">
        <v>164</v>
      </c>
      <c r="B45" s="130">
        <v>143</v>
      </c>
      <c r="C45" s="130">
        <v>9651</v>
      </c>
      <c r="D45" s="130">
        <v>48362</v>
      </c>
      <c r="E45" s="130">
        <v>130</v>
      </c>
      <c r="F45" s="130">
        <v>5073</v>
      </c>
      <c r="G45" s="130">
        <v>36780</v>
      </c>
      <c r="H45" s="130">
        <v>269</v>
      </c>
      <c r="I45" s="130">
        <v>14588</v>
      </c>
      <c r="J45" s="130">
        <v>42172</v>
      </c>
    </row>
    <row r="46" spans="1:10" s="15" customFormat="1" ht="15" customHeight="1">
      <c r="A46" s="2" t="s">
        <v>143</v>
      </c>
      <c r="B46" s="130">
        <v>25</v>
      </c>
      <c r="C46" s="130">
        <v>603</v>
      </c>
      <c r="D46" s="130">
        <v>19644</v>
      </c>
      <c r="E46" s="130">
        <v>36</v>
      </c>
      <c r="F46" s="130">
        <v>733</v>
      </c>
      <c r="G46" s="130">
        <v>13811</v>
      </c>
      <c r="H46" s="130">
        <v>67</v>
      </c>
      <c r="I46" s="130">
        <v>1467</v>
      </c>
      <c r="J46" s="130">
        <v>17494</v>
      </c>
    </row>
    <row r="47" spans="1:10" s="19" customFormat="1" ht="15" customHeight="1">
      <c r="A47" s="90" t="s">
        <v>113</v>
      </c>
      <c r="B47" s="132">
        <v>110851</v>
      </c>
      <c r="C47" s="132">
        <v>5502206</v>
      </c>
      <c r="D47" s="132">
        <v>38927</v>
      </c>
      <c r="E47" s="132">
        <v>157956</v>
      </c>
      <c r="F47" s="132">
        <v>5921595</v>
      </c>
      <c r="G47" s="132">
        <v>30599</v>
      </c>
      <c r="H47" s="132">
        <v>268825</v>
      </c>
      <c r="I47" s="132">
        <v>11424516</v>
      </c>
      <c r="J47" s="132">
        <v>33834</v>
      </c>
    </row>
    <row r="48" spans="1:10" s="15" customFormat="1" ht="15" customHeight="1">
      <c r="A48" s="6" t="s">
        <v>4</v>
      </c>
      <c r="B48" s="102"/>
      <c r="C48" s="102"/>
      <c r="D48" s="102"/>
      <c r="E48" s="102"/>
      <c r="F48" s="102"/>
      <c r="G48" s="102"/>
      <c r="H48" s="102"/>
      <c r="I48" s="102"/>
      <c r="J48" s="102"/>
    </row>
    <row r="49" spans="1:10" s="15" customFormat="1" ht="15" customHeight="1">
      <c r="A49" s="2" t="s">
        <v>1</v>
      </c>
      <c r="B49" s="130">
        <v>279326</v>
      </c>
      <c r="C49" s="130">
        <v>21083425</v>
      </c>
      <c r="D49" s="130">
        <v>60508</v>
      </c>
      <c r="E49" s="130">
        <v>224553</v>
      </c>
      <c r="F49" s="130">
        <v>10835312</v>
      </c>
      <c r="G49" s="130">
        <v>39887</v>
      </c>
      <c r="H49" s="130">
        <v>503916</v>
      </c>
      <c r="I49" s="130">
        <v>31927763</v>
      </c>
      <c r="J49" s="130">
        <v>50052</v>
      </c>
    </row>
    <row r="50" spans="1:10" s="15" customFormat="1" ht="15" customHeight="1">
      <c r="A50" s="2" t="s">
        <v>2</v>
      </c>
      <c r="B50" s="130">
        <v>106551</v>
      </c>
      <c r="C50" s="130">
        <v>5793075</v>
      </c>
      <c r="D50" s="130">
        <v>42047</v>
      </c>
      <c r="E50" s="130">
        <v>156291</v>
      </c>
      <c r="F50" s="130">
        <v>5524634</v>
      </c>
      <c r="G50" s="130">
        <v>29778</v>
      </c>
      <c r="H50" s="130">
        <v>262857</v>
      </c>
      <c r="I50" s="130">
        <v>11320494</v>
      </c>
      <c r="J50" s="130">
        <v>34276</v>
      </c>
    </row>
    <row r="51" spans="1:10" s="15" customFormat="1" ht="15" customHeight="1">
      <c r="A51" s="2" t="s">
        <v>3</v>
      </c>
      <c r="B51" s="130">
        <v>27921</v>
      </c>
      <c r="C51" s="130">
        <v>1059995</v>
      </c>
      <c r="D51" s="130">
        <v>35175</v>
      </c>
      <c r="E51" s="130">
        <v>19494</v>
      </c>
      <c r="F51" s="130">
        <v>594908</v>
      </c>
      <c r="G51" s="130">
        <v>27713</v>
      </c>
      <c r="H51" s="130">
        <v>47414</v>
      </c>
      <c r="I51" s="130">
        <v>1655186</v>
      </c>
      <c r="J51" s="130">
        <v>31694</v>
      </c>
    </row>
    <row r="52" spans="1:10" s="15" customFormat="1" ht="15" customHeight="1">
      <c r="A52" s="18" t="s">
        <v>164</v>
      </c>
      <c r="B52" s="130">
        <v>242</v>
      </c>
      <c r="C52" s="130">
        <v>16524</v>
      </c>
      <c r="D52" s="130">
        <v>52040</v>
      </c>
      <c r="E52" s="130">
        <v>254</v>
      </c>
      <c r="F52" s="130">
        <v>11143</v>
      </c>
      <c r="G52" s="130">
        <v>39059</v>
      </c>
      <c r="H52" s="130">
        <v>493</v>
      </c>
      <c r="I52" s="130">
        <v>27476</v>
      </c>
      <c r="J52" s="130">
        <v>44602</v>
      </c>
    </row>
    <row r="53" spans="1:10" s="15" customFormat="1" ht="15" customHeight="1">
      <c r="A53" s="2" t="s">
        <v>143</v>
      </c>
      <c r="B53" s="130">
        <v>454</v>
      </c>
      <c r="C53" s="130">
        <v>11129</v>
      </c>
      <c r="D53" s="130">
        <v>20629</v>
      </c>
      <c r="E53" s="130">
        <v>391</v>
      </c>
      <c r="F53" s="130">
        <v>8703</v>
      </c>
      <c r="G53" s="130">
        <v>20316</v>
      </c>
      <c r="H53" s="130">
        <v>841</v>
      </c>
      <c r="I53" s="130">
        <v>19728</v>
      </c>
      <c r="J53" s="130">
        <v>20464</v>
      </c>
    </row>
    <row r="54" spans="1:10" s="19" customFormat="1" ht="15" customHeight="1">
      <c r="A54" s="90" t="s">
        <v>113</v>
      </c>
      <c r="B54" s="132">
        <v>414490</v>
      </c>
      <c r="C54" s="132">
        <v>27968502</v>
      </c>
      <c r="D54" s="132">
        <v>52045</v>
      </c>
      <c r="E54" s="132">
        <v>400979</v>
      </c>
      <c r="F54" s="132">
        <v>16975423</v>
      </c>
      <c r="G54" s="132">
        <v>34621</v>
      </c>
      <c r="H54" s="132">
        <v>815525</v>
      </c>
      <c r="I54" s="132">
        <v>44951831</v>
      </c>
      <c r="J54" s="132">
        <v>42224</v>
      </c>
    </row>
    <row r="55" spans="1:10" s="15" customFormat="1" ht="15" customHeight="1">
      <c r="A55" s="82" t="s">
        <v>4</v>
      </c>
      <c r="B55" s="102"/>
      <c r="C55" s="102"/>
      <c r="D55" s="102"/>
      <c r="E55" s="102"/>
      <c r="F55" s="102"/>
      <c r="G55" s="102"/>
      <c r="H55" s="102"/>
      <c r="I55" s="102"/>
      <c r="J55" s="102"/>
    </row>
    <row r="56" spans="1:10" ht="15" customHeight="1">
      <c r="A56" s="6" t="s">
        <v>39</v>
      </c>
      <c r="B56" s="102"/>
      <c r="C56" s="102"/>
      <c r="D56" s="102"/>
      <c r="E56" s="102"/>
      <c r="F56" s="102"/>
      <c r="G56" s="102"/>
      <c r="H56" s="102"/>
      <c r="I56" s="102"/>
      <c r="J56" s="102"/>
    </row>
    <row r="57" spans="1:10" ht="15" customHeight="1">
      <c r="A57" s="2" t="s">
        <v>1</v>
      </c>
      <c r="B57" s="130">
        <v>417996</v>
      </c>
      <c r="C57" s="130">
        <v>34236246</v>
      </c>
      <c r="D57" s="130">
        <v>63843</v>
      </c>
      <c r="E57" s="130">
        <v>216217</v>
      </c>
      <c r="F57" s="130">
        <v>12602397</v>
      </c>
      <c r="G57" s="130">
        <v>51024</v>
      </c>
      <c r="H57" s="130">
        <v>634256</v>
      </c>
      <c r="I57" s="130">
        <v>46838154</v>
      </c>
      <c r="J57" s="130">
        <v>58585</v>
      </c>
    </row>
    <row r="58" spans="1:10" ht="15" customHeight="1">
      <c r="A58" s="2" t="s">
        <v>2</v>
      </c>
      <c r="B58" s="130">
        <v>158536</v>
      </c>
      <c r="C58" s="130">
        <v>9216864</v>
      </c>
      <c r="D58" s="130">
        <v>44746</v>
      </c>
      <c r="E58" s="130">
        <v>231424</v>
      </c>
      <c r="F58" s="130">
        <v>8588623</v>
      </c>
      <c r="G58" s="130">
        <v>30895</v>
      </c>
      <c r="H58" s="130">
        <v>389998</v>
      </c>
      <c r="I58" s="130">
        <v>17805124</v>
      </c>
      <c r="J58" s="130">
        <v>36001</v>
      </c>
    </row>
    <row r="59" spans="1:10" ht="15" customHeight="1">
      <c r="A59" s="2" t="s">
        <v>3</v>
      </c>
      <c r="B59" s="130">
        <v>31912</v>
      </c>
      <c r="C59" s="130">
        <v>1222683</v>
      </c>
      <c r="D59" s="130">
        <v>35260</v>
      </c>
      <c r="E59" s="130">
        <v>8976</v>
      </c>
      <c r="F59" s="130">
        <v>291025</v>
      </c>
      <c r="G59" s="130">
        <v>29811</v>
      </c>
      <c r="H59" s="130">
        <v>40883</v>
      </c>
      <c r="I59" s="130">
        <v>1513851</v>
      </c>
      <c r="J59" s="130">
        <v>33879</v>
      </c>
    </row>
    <row r="60" spans="1:10" s="19" customFormat="1" ht="15" customHeight="1">
      <c r="A60" s="18" t="s">
        <v>164</v>
      </c>
      <c r="B60" s="130">
        <v>301</v>
      </c>
      <c r="C60" s="130">
        <v>17435</v>
      </c>
      <c r="D60" s="130">
        <v>50123</v>
      </c>
      <c r="E60" s="130">
        <v>246</v>
      </c>
      <c r="F60" s="130">
        <v>10774</v>
      </c>
      <c r="G60" s="130">
        <v>39144</v>
      </c>
      <c r="H60" s="130">
        <v>551</v>
      </c>
      <c r="I60" s="130">
        <v>28475</v>
      </c>
      <c r="J60" s="130">
        <v>45304</v>
      </c>
    </row>
    <row r="61" spans="1:10" s="19" customFormat="1" ht="15" customHeight="1">
      <c r="A61" s="2" t="s">
        <v>143</v>
      </c>
      <c r="B61" s="130">
        <v>23140</v>
      </c>
      <c r="C61" s="130">
        <v>492067</v>
      </c>
      <c r="D61" s="130">
        <v>19021</v>
      </c>
      <c r="E61" s="130">
        <v>15319</v>
      </c>
      <c r="F61" s="130">
        <v>295524</v>
      </c>
      <c r="G61" s="130">
        <v>16752</v>
      </c>
      <c r="H61" s="130">
        <v>38458</v>
      </c>
      <c r="I61" s="130">
        <v>787771</v>
      </c>
      <c r="J61" s="130">
        <v>18123</v>
      </c>
    </row>
    <row r="62" spans="1:10" s="19" customFormat="1" ht="15" customHeight="1">
      <c r="A62" s="90" t="s">
        <v>113</v>
      </c>
      <c r="B62" s="132">
        <v>631878</v>
      </c>
      <c r="C62" s="132">
        <v>45179693</v>
      </c>
      <c r="D62" s="132">
        <v>54305</v>
      </c>
      <c r="E62" s="132">
        <v>472186</v>
      </c>
      <c r="F62" s="132">
        <v>21785512</v>
      </c>
      <c r="G62" s="132">
        <v>37861</v>
      </c>
      <c r="H62" s="132">
        <v>1104145</v>
      </c>
      <c r="I62" s="132">
        <v>66979992</v>
      </c>
      <c r="J62" s="132">
        <v>46876</v>
      </c>
    </row>
    <row r="63" spans="1:10" ht="15" customHeight="1">
      <c r="A63" s="6" t="s">
        <v>6</v>
      </c>
      <c r="B63" s="102"/>
      <c r="C63" s="102"/>
      <c r="D63" s="102"/>
      <c r="E63" s="102"/>
      <c r="F63" s="102"/>
      <c r="G63" s="102"/>
      <c r="H63" s="102"/>
      <c r="I63" s="102"/>
      <c r="J63" s="102"/>
    </row>
    <row r="64" spans="1:10" ht="15" customHeight="1">
      <c r="A64" s="2" t="s">
        <v>1</v>
      </c>
      <c r="B64" s="130">
        <v>137730</v>
      </c>
      <c r="C64" s="130">
        <v>7104474</v>
      </c>
      <c r="D64" s="130">
        <v>40725</v>
      </c>
      <c r="E64" s="130">
        <v>209523</v>
      </c>
      <c r="F64" s="130">
        <v>8191174</v>
      </c>
      <c r="G64" s="130">
        <v>32093</v>
      </c>
      <c r="H64" s="130">
        <v>347285</v>
      </c>
      <c r="I64" s="130">
        <v>15299971</v>
      </c>
      <c r="J64" s="130">
        <v>35317</v>
      </c>
    </row>
    <row r="65" spans="1:10" ht="15" customHeight="1">
      <c r="A65" s="2" t="s">
        <v>2</v>
      </c>
      <c r="B65" s="130">
        <v>16129</v>
      </c>
      <c r="C65" s="130">
        <v>572813</v>
      </c>
      <c r="D65" s="130">
        <v>30609</v>
      </c>
      <c r="E65" s="130">
        <v>17490</v>
      </c>
      <c r="F65" s="130">
        <v>519216</v>
      </c>
      <c r="G65" s="130">
        <v>24991</v>
      </c>
      <c r="H65" s="130">
        <v>33621</v>
      </c>
      <c r="I65" s="130">
        <v>1093398</v>
      </c>
      <c r="J65" s="130">
        <v>27430</v>
      </c>
    </row>
    <row r="66" spans="1:10" ht="15" customHeight="1">
      <c r="A66" s="2" t="s">
        <v>3</v>
      </c>
      <c r="B66" s="130">
        <v>16000</v>
      </c>
      <c r="C66" s="130">
        <v>590080</v>
      </c>
      <c r="D66" s="130">
        <v>33232</v>
      </c>
      <c r="E66" s="130">
        <v>15569</v>
      </c>
      <c r="F66" s="130">
        <v>467765</v>
      </c>
      <c r="G66" s="130">
        <v>26931</v>
      </c>
      <c r="H66" s="130">
        <v>31574</v>
      </c>
      <c r="I66" s="130">
        <v>1058269</v>
      </c>
      <c r="J66" s="130">
        <v>29822</v>
      </c>
    </row>
    <row r="67" spans="1:10" s="19" customFormat="1" ht="15" customHeight="1">
      <c r="A67" s="18" t="s">
        <v>164</v>
      </c>
      <c r="B67" s="130">
        <v>211</v>
      </c>
      <c r="C67" s="130">
        <v>13159</v>
      </c>
      <c r="D67" s="130">
        <v>49476</v>
      </c>
      <c r="E67" s="130">
        <v>194</v>
      </c>
      <c r="F67" s="130">
        <v>7108</v>
      </c>
      <c r="G67" s="130">
        <v>35148</v>
      </c>
      <c r="H67" s="130">
        <v>399</v>
      </c>
      <c r="I67" s="130">
        <v>19978</v>
      </c>
      <c r="J67" s="130">
        <v>40119</v>
      </c>
    </row>
    <row r="68" spans="1:10" s="19" customFormat="1" ht="15" customHeight="1">
      <c r="A68" s="2" t="s">
        <v>143</v>
      </c>
      <c r="B68" s="130">
        <v>5704</v>
      </c>
      <c r="C68" s="130">
        <v>154043</v>
      </c>
      <c r="D68" s="130">
        <v>23811</v>
      </c>
      <c r="E68" s="130">
        <v>2592</v>
      </c>
      <c r="F68" s="130">
        <v>59060</v>
      </c>
      <c r="G68" s="130">
        <v>20394</v>
      </c>
      <c r="H68" s="130">
        <v>8294</v>
      </c>
      <c r="I68" s="130">
        <v>212924</v>
      </c>
      <c r="J68" s="130">
        <v>22496</v>
      </c>
    </row>
    <row r="69" spans="1:10" s="19" customFormat="1" ht="15" customHeight="1">
      <c r="A69" s="90" t="s">
        <v>113</v>
      </c>
      <c r="B69" s="132">
        <v>175773</v>
      </c>
      <c r="C69" s="132">
        <v>8435480</v>
      </c>
      <c r="D69" s="132">
        <v>38024</v>
      </c>
      <c r="E69" s="132">
        <v>245374</v>
      </c>
      <c r="F69" s="132">
        <v>9249001</v>
      </c>
      <c r="G69" s="132">
        <v>30816</v>
      </c>
      <c r="H69" s="132">
        <v>421176</v>
      </c>
      <c r="I69" s="132">
        <v>17688302</v>
      </c>
      <c r="J69" s="132">
        <v>33711</v>
      </c>
    </row>
    <row r="70" spans="1:10" ht="15" customHeight="1">
      <c r="A70" s="6" t="s">
        <v>4</v>
      </c>
      <c r="B70" s="128"/>
      <c r="C70" s="128"/>
      <c r="D70" s="128"/>
      <c r="E70" s="128"/>
      <c r="F70" s="128"/>
      <c r="G70" s="128"/>
      <c r="H70" s="128"/>
      <c r="I70" s="128"/>
      <c r="J70" s="128"/>
    </row>
    <row r="71" spans="1:10" ht="15" customHeight="1">
      <c r="A71" s="2" t="s">
        <v>1</v>
      </c>
      <c r="B71" s="130">
        <v>555726</v>
      </c>
      <c r="C71" s="130">
        <v>41339006</v>
      </c>
      <c r="D71" s="130">
        <v>57349</v>
      </c>
      <c r="E71" s="130">
        <v>425742</v>
      </c>
      <c r="F71" s="130">
        <v>20790985</v>
      </c>
      <c r="G71" s="130">
        <v>40838</v>
      </c>
      <c r="H71" s="130">
        <v>981536</v>
      </c>
      <c r="I71" s="130">
        <v>62124495</v>
      </c>
      <c r="J71" s="130">
        <v>49910</v>
      </c>
    </row>
    <row r="72" spans="1:10" ht="15" customHeight="1">
      <c r="A72" s="2" t="s">
        <v>2</v>
      </c>
      <c r="B72" s="130">
        <v>174672</v>
      </c>
      <c r="C72" s="130">
        <v>9790478</v>
      </c>
      <c r="D72" s="130">
        <v>43169</v>
      </c>
      <c r="E72" s="130">
        <v>248918</v>
      </c>
      <c r="F72" s="130">
        <v>9107662</v>
      </c>
      <c r="G72" s="130">
        <v>30431</v>
      </c>
      <c r="H72" s="130">
        <v>423622</v>
      </c>
      <c r="I72" s="130">
        <v>18901888</v>
      </c>
      <c r="J72" s="130">
        <v>35248</v>
      </c>
    </row>
    <row r="73" spans="1:10" ht="15" customHeight="1">
      <c r="A73" s="2" t="s">
        <v>3</v>
      </c>
      <c r="B73" s="130">
        <v>47905</v>
      </c>
      <c r="C73" s="130">
        <v>1812606</v>
      </c>
      <c r="D73" s="130">
        <v>34609</v>
      </c>
      <c r="E73" s="130">
        <v>24550</v>
      </c>
      <c r="F73" s="130">
        <v>759247</v>
      </c>
      <c r="G73" s="130">
        <v>27925</v>
      </c>
      <c r="H73" s="130">
        <v>72456</v>
      </c>
      <c r="I73" s="130">
        <v>2572099</v>
      </c>
      <c r="J73" s="130">
        <v>32067</v>
      </c>
    </row>
    <row r="74" spans="1:10" s="15" customFormat="1" ht="15" customHeight="1">
      <c r="A74" s="18" t="s">
        <v>164</v>
      </c>
      <c r="B74" s="130">
        <v>509</v>
      </c>
      <c r="C74" s="130">
        <v>30503</v>
      </c>
      <c r="D74" s="130">
        <v>50011</v>
      </c>
      <c r="E74" s="130">
        <v>445</v>
      </c>
      <c r="F74" s="130">
        <v>18128</v>
      </c>
      <c r="G74" s="130">
        <v>37483</v>
      </c>
      <c r="H74" s="130">
        <v>950</v>
      </c>
      <c r="I74" s="130">
        <v>48487</v>
      </c>
      <c r="J74" s="130">
        <v>43499</v>
      </c>
    </row>
    <row r="75" spans="1:10" s="15" customFormat="1" ht="15" customHeight="1">
      <c r="A75" s="2" t="s">
        <v>143</v>
      </c>
      <c r="B75" s="130">
        <v>28838</v>
      </c>
      <c r="C75" s="130">
        <v>645977</v>
      </c>
      <c r="D75" s="130">
        <v>19896</v>
      </c>
      <c r="E75" s="130">
        <v>17909</v>
      </c>
      <c r="F75" s="130">
        <v>354390</v>
      </c>
      <c r="G75" s="130">
        <v>17268</v>
      </c>
      <c r="H75" s="130">
        <v>46748</v>
      </c>
      <c r="I75" s="130">
        <v>1000396</v>
      </c>
      <c r="J75" s="130">
        <v>18933</v>
      </c>
    </row>
    <row r="76" spans="1:10" s="15" customFormat="1" ht="15" customHeight="1">
      <c r="A76" s="91" t="s">
        <v>113</v>
      </c>
      <c r="B76" s="133">
        <v>807654</v>
      </c>
      <c r="C76" s="133">
        <v>53619054</v>
      </c>
      <c r="D76" s="133">
        <v>50551</v>
      </c>
      <c r="E76" s="133">
        <v>717563</v>
      </c>
      <c r="F76" s="133">
        <v>31041797</v>
      </c>
      <c r="G76" s="133">
        <v>35409</v>
      </c>
      <c r="H76" s="133">
        <v>1525317</v>
      </c>
      <c r="I76" s="133">
        <v>84664441</v>
      </c>
      <c r="J76" s="133">
        <v>42597</v>
      </c>
    </row>
    <row r="77" ht="15" customHeight="1">
      <c r="A77" s="5"/>
    </row>
    <row r="78" ht="15" customHeight="1">
      <c r="A78" s="5" t="s">
        <v>193</v>
      </c>
    </row>
    <row r="79" ht="15" customHeight="1">
      <c r="A79" s="5" t="s">
        <v>187</v>
      </c>
    </row>
    <row r="80" ht="15" customHeight="1">
      <c r="A80" s="5" t="s">
        <v>224</v>
      </c>
    </row>
    <row r="81" ht="15" customHeight="1">
      <c r="A81" s="12" t="s">
        <v>125</v>
      </c>
    </row>
    <row r="83" ht="15" customHeight="1">
      <c r="A83" s="110" t="s">
        <v>194</v>
      </c>
    </row>
  </sheetData>
  <sheetProtection sheet="1"/>
  <mergeCells count="6">
    <mergeCell ref="B8:D8"/>
    <mergeCell ref="E8:G8"/>
    <mergeCell ref="H8:J8"/>
    <mergeCell ref="A1:J1"/>
    <mergeCell ref="A2:J2"/>
    <mergeCell ref="A3:J3"/>
  </mergeCells>
  <hyperlinks>
    <hyperlink ref="A83" r:id="rId1" display="© Commonwealth of Australia 2006"/>
  </hyperlinks>
  <printOptions/>
  <pageMargins left="0.7" right="0.7" top="0.75" bottom="0.75" header="0.3" footer="0.3"/>
  <pageSetup fitToHeight="1" fitToWidth="1" horizontalDpi="600" verticalDpi="600" orientation="portrait" paperSize="9" scale="51"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72"/>
  <sheetViews>
    <sheetView zoomScalePageLayoutView="0" workbookViewId="0" topLeftCell="A1">
      <pane ySplit="5" topLeftCell="A6" activePane="bottomLeft" state="frozen"/>
      <selection pane="topLeft" activeCell="A1" sqref="A1:D1"/>
      <selection pane="bottomLeft" activeCell="A1" sqref="A1:D1"/>
    </sheetView>
  </sheetViews>
  <sheetFormatPr defaultColWidth="9.140625" defaultRowHeight="15" customHeight="1"/>
  <cols>
    <col min="1" max="1" width="29.57421875" style="1" customWidth="1"/>
    <col min="2" max="2" width="113.140625" style="1" customWidth="1"/>
    <col min="3" max="16384" width="9.140625" style="1" customWidth="1"/>
  </cols>
  <sheetData>
    <row r="1" spans="1:37" s="81" customFormat="1" ht="60" customHeight="1">
      <c r="A1" s="192" t="s">
        <v>160</v>
      </c>
      <c r="B1" s="192"/>
      <c r="C1" s="192"/>
      <c r="D1" s="19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4" ht="18.75" customHeight="1">
      <c r="A2" s="193" t="s">
        <v>221</v>
      </c>
      <c r="B2" s="193"/>
      <c r="C2" s="193"/>
      <c r="D2" s="193"/>
    </row>
    <row r="3" spans="1:4" ht="15" customHeight="1">
      <c r="A3" s="194" t="s">
        <v>218</v>
      </c>
      <c r="B3" s="194"/>
      <c r="C3" s="194"/>
      <c r="D3" s="194"/>
    </row>
    <row r="4" spans="1:4" ht="15" customHeight="1">
      <c r="A4" s="30"/>
      <c r="B4" s="31"/>
      <c r="C4" s="31"/>
      <c r="D4" s="31"/>
    </row>
    <row r="5" ht="19.5" customHeight="1">
      <c r="A5" s="32" t="s">
        <v>222</v>
      </c>
    </row>
    <row r="6" ht="15" customHeight="1">
      <c r="A6" s="29"/>
    </row>
    <row r="7" ht="15" customHeight="1">
      <c r="A7" s="183" t="s">
        <v>123</v>
      </c>
    </row>
    <row r="8" spans="1:2" ht="15" customHeight="1">
      <c r="A8" s="1" t="s">
        <v>132</v>
      </c>
      <c r="B8" s="1" t="s">
        <v>171</v>
      </c>
    </row>
    <row r="9" ht="15" customHeight="1">
      <c r="A9" s="16"/>
    </row>
    <row r="10" spans="1:2" ht="15" customHeight="1">
      <c r="A10" s="1" t="s">
        <v>114</v>
      </c>
      <c r="B10" s="1" t="s">
        <v>282</v>
      </c>
    </row>
    <row r="12" spans="1:2" ht="15" customHeight="1">
      <c r="A12" s="1" t="s">
        <v>108</v>
      </c>
      <c r="B12" s="1" t="s">
        <v>106</v>
      </c>
    </row>
    <row r="14" spans="1:2" ht="22.5">
      <c r="A14" s="45" t="s">
        <v>138</v>
      </c>
      <c r="B14" s="1" t="s">
        <v>107</v>
      </c>
    </row>
    <row r="15" ht="15" customHeight="1">
      <c r="B15" s="1" t="s">
        <v>88</v>
      </c>
    </row>
    <row r="17" spans="1:2" ht="15" customHeight="1">
      <c r="A17" s="1" t="s">
        <v>117</v>
      </c>
      <c r="B17" s="1" t="s">
        <v>118</v>
      </c>
    </row>
    <row r="18" ht="22.5">
      <c r="B18" s="45" t="s">
        <v>119</v>
      </c>
    </row>
    <row r="19" ht="15" customHeight="1">
      <c r="B19" s="1" t="s">
        <v>120</v>
      </c>
    </row>
    <row r="20" ht="15" customHeight="1">
      <c r="B20" s="1" t="s">
        <v>121</v>
      </c>
    </row>
    <row r="21" ht="15" customHeight="1">
      <c r="B21" s="1" t="s">
        <v>172</v>
      </c>
    </row>
    <row r="22" ht="15" customHeight="1">
      <c r="B22" s="1" t="s">
        <v>173</v>
      </c>
    </row>
    <row r="24" spans="1:2" ht="15" customHeight="1">
      <c r="A24" s="1" t="s">
        <v>89</v>
      </c>
      <c r="B24" s="1" t="s">
        <v>60</v>
      </c>
    </row>
    <row r="25" ht="15" customHeight="1">
      <c r="B25" s="17" t="s">
        <v>65</v>
      </c>
    </row>
    <row r="26" ht="15" customHeight="1">
      <c r="B26" s="17" t="s">
        <v>66</v>
      </c>
    </row>
    <row r="27" ht="15" customHeight="1">
      <c r="B27" s="17" t="s">
        <v>67</v>
      </c>
    </row>
    <row r="28" ht="15" customHeight="1">
      <c r="B28" s="17" t="s">
        <v>68</v>
      </c>
    </row>
    <row r="29" ht="15" customHeight="1">
      <c r="B29" s="17" t="s">
        <v>69</v>
      </c>
    </row>
    <row r="30" ht="15" customHeight="1">
      <c r="B30" s="17" t="s">
        <v>70</v>
      </c>
    </row>
    <row r="31" ht="15" customHeight="1">
      <c r="B31" s="17" t="s">
        <v>149</v>
      </c>
    </row>
    <row r="32" ht="15" customHeight="1">
      <c r="B32" s="17" t="s">
        <v>150</v>
      </c>
    </row>
    <row r="33" ht="15" customHeight="1">
      <c r="B33" s="17" t="s">
        <v>151</v>
      </c>
    </row>
    <row r="34" ht="15" customHeight="1">
      <c r="B34" s="17" t="s">
        <v>152</v>
      </c>
    </row>
    <row r="35" ht="15" customHeight="1">
      <c r="B35" s="17"/>
    </row>
    <row r="36" spans="1:2" ht="15" customHeight="1">
      <c r="A36" s="1" t="s">
        <v>91</v>
      </c>
      <c r="B36" s="1" t="s">
        <v>61</v>
      </c>
    </row>
    <row r="37" ht="15" customHeight="1">
      <c r="B37" s="17" t="s">
        <v>71</v>
      </c>
    </row>
    <row r="38" ht="15" customHeight="1">
      <c r="B38" s="17" t="s">
        <v>72</v>
      </c>
    </row>
    <row r="39" ht="15" customHeight="1">
      <c r="B39" s="17" t="s">
        <v>73</v>
      </c>
    </row>
    <row r="40" ht="15" customHeight="1">
      <c r="B40" s="17" t="s">
        <v>74</v>
      </c>
    </row>
    <row r="41" ht="15" customHeight="1">
      <c r="B41" s="17" t="s">
        <v>75</v>
      </c>
    </row>
    <row r="42" ht="15" customHeight="1">
      <c r="B42" s="17" t="s">
        <v>76</v>
      </c>
    </row>
    <row r="44" spans="1:2" ht="15" customHeight="1">
      <c r="A44" s="1" t="s">
        <v>109</v>
      </c>
      <c r="B44" s="1" t="s">
        <v>62</v>
      </c>
    </row>
    <row r="45" ht="15" customHeight="1">
      <c r="B45" s="17" t="s">
        <v>77</v>
      </c>
    </row>
    <row r="46" ht="15" customHeight="1">
      <c r="B46" s="17" t="s">
        <v>78</v>
      </c>
    </row>
    <row r="47" ht="15" customHeight="1">
      <c r="B47" s="17" t="s">
        <v>79</v>
      </c>
    </row>
    <row r="48" ht="15" customHeight="1">
      <c r="B48" s="17" t="s">
        <v>80</v>
      </c>
    </row>
    <row r="49" ht="15" customHeight="1">
      <c r="B49" s="17" t="s">
        <v>81</v>
      </c>
    </row>
    <row r="50" ht="15" customHeight="1">
      <c r="B50" s="17" t="s">
        <v>156</v>
      </c>
    </row>
    <row r="51" ht="15" customHeight="1">
      <c r="B51" s="17" t="s">
        <v>153</v>
      </c>
    </row>
    <row r="52" ht="15" customHeight="1">
      <c r="B52" s="17" t="s">
        <v>154</v>
      </c>
    </row>
    <row r="53" ht="15" customHeight="1">
      <c r="B53" s="17" t="s">
        <v>155</v>
      </c>
    </row>
    <row r="54" ht="15" customHeight="1">
      <c r="C54" s="17"/>
    </row>
    <row r="55" spans="1:2" ht="15" customHeight="1">
      <c r="A55" s="1" t="s">
        <v>110</v>
      </c>
      <c r="B55" s="1" t="s">
        <v>63</v>
      </c>
    </row>
    <row r="56" ht="15" customHeight="1">
      <c r="B56" s="17" t="s">
        <v>82</v>
      </c>
    </row>
    <row r="57" ht="15" customHeight="1">
      <c r="B57" s="17" t="s">
        <v>157</v>
      </c>
    </row>
    <row r="58" ht="15" customHeight="1">
      <c r="B58" s="17" t="s">
        <v>158</v>
      </c>
    </row>
    <row r="59" ht="15" customHeight="1">
      <c r="B59" s="17" t="s">
        <v>159</v>
      </c>
    </row>
    <row r="60" ht="15" customHeight="1">
      <c r="B60" s="42" t="s">
        <v>115</v>
      </c>
    </row>
    <row r="61" spans="1:13" ht="33.75">
      <c r="A61" s="42" t="s">
        <v>99</v>
      </c>
      <c r="B61" s="42" t="s">
        <v>98</v>
      </c>
      <c r="C61" s="12"/>
      <c r="D61" s="12"/>
      <c r="E61" s="12"/>
      <c r="F61" s="12"/>
      <c r="G61" s="12"/>
      <c r="H61" s="12"/>
      <c r="I61" s="12"/>
      <c r="J61" s="12"/>
      <c r="K61" s="12"/>
      <c r="L61" s="12"/>
      <c r="M61" s="12"/>
    </row>
    <row r="62" ht="15" customHeight="1">
      <c r="C62" s="17"/>
    </row>
    <row r="63" spans="1:2" ht="15" customHeight="1">
      <c r="A63" s="1" t="s">
        <v>111</v>
      </c>
      <c r="B63" s="1" t="s">
        <v>64</v>
      </c>
    </row>
    <row r="64" ht="15" customHeight="1">
      <c r="B64" s="17" t="s">
        <v>83</v>
      </c>
    </row>
    <row r="65" ht="15" customHeight="1">
      <c r="B65" s="17" t="s">
        <v>84</v>
      </c>
    </row>
    <row r="66" ht="15" customHeight="1">
      <c r="B66" s="17" t="s">
        <v>85</v>
      </c>
    </row>
    <row r="67" ht="15" customHeight="1">
      <c r="B67" s="17" t="s">
        <v>86</v>
      </c>
    </row>
    <row r="68" ht="15" customHeight="1">
      <c r="B68" s="17" t="s">
        <v>87</v>
      </c>
    </row>
    <row r="70" spans="1:2" ht="45">
      <c r="A70" s="47" t="s">
        <v>122</v>
      </c>
      <c r="B70" s="45" t="s">
        <v>281</v>
      </c>
    </row>
    <row r="72" ht="15" customHeight="1">
      <c r="A72" s="110" t="s">
        <v>194</v>
      </c>
    </row>
  </sheetData>
  <sheetProtection sheet="1"/>
  <mergeCells count="3">
    <mergeCell ref="A1:D1"/>
    <mergeCell ref="A2:D2"/>
    <mergeCell ref="A3:D3"/>
  </mergeCells>
  <hyperlinks>
    <hyperlink ref="A72" r:id="rId1" display="© Commonwealth of Australia 2006"/>
  </hyperlinks>
  <printOptions/>
  <pageMargins left="0.7" right="0.7" top="0.75" bottom="0.75" header="0.3" footer="0.3"/>
  <pageSetup fitToHeight="1" fitToWidth="1" horizontalDpi="600" verticalDpi="600" orientation="portrait" paperSize="9" scale="54" r:id="rId3"/>
  <drawing r:id="rId2"/>
</worksheet>
</file>

<file path=xl/worksheets/sheet20.xml><?xml version="1.0" encoding="utf-8"?>
<worksheet xmlns="http://schemas.openxmlformats.org/spreadsheetml/2006/main" xmlns:r="http://schemas.openxmlformats.org/officeDocument/2006/relationships">
  <sheetPr>
    <pageSetUpPr fitToPage="1"/>
  </sheetPr>
  <dimension ref="A1:P92"/>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ols>
    <col min="1" max="1" width="40.00390625" style="14" customWidth="1"/>
    <col min="2" max="3" width="14.28125" style="44" customWidth="1"/>
    <col min="4" max="10" width="14.28125" style="14" customWidth="1"/>
    <col min="11" max="16384" width="9.140625" style="14" customWidth="1"/>
  </cols>
  <sheetData>
    <row r="1" spans="1:10" ht="60" customHeight="1">
      <c r="A1" s="192" t="s">
        <v>160</v>
      </c>
      <c r="B1" s="192"/>
      <c r="C1" s="192"/>
      <c r="D1" s="192"/>
      <c r="E1" s="192"/>
      <c r="F1" s="192"/>
      <c r="G1" s="192"/>
      <c r="H1" s="192"/>
      <c r="I1" s="192"/>
      <c r="J1" s="192"/>
    </row>
    <row r="2" spans="1:16" ht="18.75" customHeight="1">
      <c r="A2" s="202" t="str">
        <f>Contents!A2</f>
        <v>34180DS0001 Personal Income of Migrants, Australia, 2014-15</v>
      </c>
      <c r="B2" s="202"/>
      <c r="C2" s="202"/>
      <c r="D2" s="202"/>
      <c r="E2" s="202"/>
      <c r="F2" s="202"/>
      <c r="G2" s="202"/>
      <c r="H2" s="202"/>
      <c r="I2" s="202"/>
      <c r="J2" s="202"/>
      <c r="K2" s="29"/>
      <c r="L2" s="29"/>
      <c r="M2" s="29"/>
      <c r="N2" s="29"/>
      <c r="O2" s="29"/>
      <c r="P2" s="29"/>
    </row>
    <row r="3" spans="1:16" ht="15" customHeight="1">
      <c r="A3" s="203" t="s">
        <v>218</v>
      </c>
      <c r="B3" s="203"/>
      <c r="C3" s="203"/>
      <c r="D3" s="203"/>
      <c r="E3" s="203"/>
      <c r="F3" s="203"/>
      <c r="G3" s="203"/>
      <c r="H3" s="203"/>
      <c r="I3" s="203"/>
      <c r="J3" s="203"/>
      <c r="K3" s="30"/>
      <c r="L3" s="30"/>
      <c r="M3" s="30"/>
      <c r="N3" s="30"/>
      <c r="O3" s="30"/>
      <c r="P3" s="30"/>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2014-15 Personal Income Tax and Migrants Integrated Dataset (PITMID)</v>
      </c>
      <c r="B5" s="1"/>
      <c r="C5" s="1"/>
      <c r="D5" s="1"/>
      <c r="E5" s="1"/>
      <c r="F5" s="1"/>
      <c r="G5" s="1"/>
      <c r="H5" s="1"/>
      <c r="I5" s="1"/>
      <c r="J5" s="1"/>
      <c r="K5" s="1"/>
      <c r="L5" s="1"/>
      <c r="M5" s="1"/>
      <c r="N5" s="1"/>
      <c r="O5" s="1"/>
      <c r="P5" s="1"/>
    </row>
    <row r="6" ht="15" customHeight="1">
      <c r="A6" s="32"/>
    </row>
    <row r="7" spans="1:8" ht="15" customHeight="1">
      <c r="A7" s="33" t="str">
        <f>"Table 8  "&amp;Contents!C26</f>
        <v>Table 8  Migrants, Taxable income by Whether a temporary resident prior to permanent resident, By Location, Applicant status and Visa stream</v>
      </c>
      <c r="H7" s="1"/>
    </row>
    <row r="8" spans="1:10" ht="22.5" customHeight="1">
      <c r="A8" s="34"/>
      <c r="B8" s="195" t="s">
        <v>185</v>
      </c>
      <c r="C8" s="195"/>
      <c r="D8" s="195"/>
      <c r="E8" s="195" t="s">
        <v>184</v>
      </c>
      <c r="F8" s="195"/>
      <c r="G8" s="195"/>
      <c r="H8" s="195" t="s">
        <v>4</v>
      </c>
      <c r="I8" s="195"/>
      <c r="J8" s="195"/>
    </row>
    <row r="9" spans="1:10" s="15" customFormat="1" ht="30" customHeight="1">
      <c r="A9" s="55"/>
      <c r="B9" s="67" t="s">
        <v>0</v>
      </c>
      <c r="C9" s="67" t="s">
        <v>103</v>
      </c>
      <c r="D9" s="67" t="s">
        <v>104</v>
      </c>
      <c r="E9" s="67" t="s">
        <v>0</v>
      </c>
      <c r="F9" s="67" t="s">
        <v>103</v>
      </c>
      <c r="G9" s="67" t="s">
        <v>104</v>
      </c>
      <c r="H9" s="67" t="s">
        <v>0</v>
      </c>
      <c r="I9" s="67" t="s">
        <v>103</v>
      </c>
      <c r="J9" s="67" t="s">
        <v>104</v>
      </c>
    </row>
    <row r="10" spans="1:10" s="72" customFormat="1" ht="15" customHeight="1">
      <c r="A10" s="71"/>
      <c r="B10" s="69" t="s">
        <v>57</v>
      </c>
      <c r="C10" s="69" t="s">
        <v>58</v>
      </c>
      <c r="D10" s="69" t="s">
        <v>59</v>
      </c>
      <c r="E10" s="69" t="s">
        <v>57</v>
      </c>
      <c r="F10" s="69" t="s">
        <v>58</v>
      </c>
      <c r="G10" s="69" t="s">
        <v>59</v>
      </c>
      <c r="H10" s="69" t="s">
        <v>57</v>
      </c>
      <c r="I10" s="69" t="s">
        <v>58</v>
      </c>
      <c r="J10" s="69" t="s">
        <v>59</v>
      </c>
    </row>
    <row r="11" ht="15" customHeight="1">
      <c r="A11" s="111" t="s">
        <v>41</v>
      </c>
    </row>
    <row r="12" spans="1:10" ht="15" customHeight="1">
      <c r="A12" s="49" t="s">
        <v>5</v>
      </c>
      <c r="B12" s="105"/>
      <c r="C12" s="105"/>
      <c r="D12" s="101"/>
      <c r="E12" s="102"/>
      <c r="F12" s="102"/>
      <c r="G12" s="102"/>
      <c r="H12" s="102"/>
      <c r="I12" s="102"/>
      <c r="J12" s="102"/>
    </row>
    <row r="13" spans="1:10" ht="15" customHeight="1">
      <c r="A13" s="18" t="s">
        <v>1</v>
      </c>
      <c r="B13" s="130">
        <v>329217</v>
      </c>
      <c r="C13" s="130">
        <v>23146545</v>
      </c>
      <c r="D13" s="130">
        <v>54733</v>
      </c>
      <c r="E13" s="130">
        <v>11946</v>
      </c>
      <c r="F13" s="130">
        <v>1279777</v>
      </c>
      <c r="G13" s="130">
        <v>82821</v>
      </c>
      <c r="H13" s="130">
        <v>341163</v>
      </c>
      <c r="I13" s="130">
        <v>24408426</v>
      </c>
      <c r="J13" s="130">
        <v>55442</v>
      </c>
    </row>
    <row r="14" spans="1:10" ht="15" customHeight="1">
      <c r="A14" s="18" t="s">
        <v>2</v>
      </c>
      <c r="B14" s="130">
        <v>150322</v>
      </c>
      <c r="C14" s="130">
        <v>7074599</v>
      </c>
      <c r="D14" s="130">
        <v>36918</v>
      </c>
      <c r="E14" s="130">
        <v>6876</v>
      </c>
      <c r="F14" s="130">
        <v>388138</v>
      </c>
      <c r="G14" s="130">
        <v>40631</v>
      </c>
      <c r="H14" s="130">
        <v>157195</v>
      </c>
      <c r="I14" s="130">
        <v>7459011</v>
      </c>
      <c r="J14" s="130">
        <v>37003</v>
      </c>
    </row>
    <row r="15" spans="1:11" s="19" customFormat="1" ht="15" customHeight="1">
      <c r="A15" s="18" t="s">
        <v>3</v>
      </c>
      <c r="B15" s="130">
        <v>10012</v>
      </c>
      <c r="C15" s="130">
        <v>379818</v>
      </c>
      <c r="D15" s="130">
        <v>33842</v>
      </c>
      <c r="E15" s="130">
        <v>11072</v>
      </c>
      <c r="F15" s="130">
        <v>406403</v>
      </c>
      <c r="G15" s="130">
        <v>33602</v>
      </c>
      <c r="H15" s="130">
        <v>21078</v>
      </c>
      <c r="I15" s="130">
        <v>785850</v>
      </c>
      <c r="J15" s="130">
        <v>33725</v>
      </c>
      <c r="K15" s="14"/>
    </row>
    <row r="16" spans="1:10" ht="15" customHeight="1">
      <c r="A16" s="18" t="s">
        <v>164</v>
      </c>
      <c r="B16" s="130">
        <v>138</v>
      </c>
      <c r="C16" s="130">
        <v>6499</v>
      </c>
      <c r="D16" s="130">
        <v>42677</v>
      </c>
      <c r="E16" s="130">
        <v>189</v>
      </c>
      <c r="F16" s="130">
        <v>9254</v>
      </c>
      <c r="G16" s="130">
        <v>43855</v>
      </c>
      <c r="H16" s="130">
        <v>329</v>
      </c>
      <c r="I16" s="130">
        <v>15880</v>
      </c>
      <c r="J16" s="130">
        <v>43186</v>
      </c>
    </row>
    <row r="17" spans="1:10" ht="15" customHeight="1">
      <c r="A17" s="18" t="s">
        <v>143</v>
      </c>
      <c r="B17" s="130">
        <v>37669</v>
      </c>
      <c r="C17" s="130">
        <v>768960</v>
      </c>
      <c r="D17" s="130">
        <v>18085</v>
      </c>
      <c r="E17" s="130">
        <v>13</v>
      </c>
      <c r="F17" s="130">
        <v>383</v>
      </c>
      <c r="G17" s="130">
        <v>17582</v>
      </c>
      <c r="H17" s="130">
        <v>37682</v>
      </c>
      <c r="I17" s="130">
        <v>769442</v>
      </c>
      <c r="J17" s="130">
        <v>18085</v>
      </c>
    </row>
    <row r="18" spans="1:10" s="19" customFormat="1" ht="15" customHeight="1">
      <c r="A18" s="51" t="s">
        <v>40</v>
      </c>
      <c r="B18" s="132">
        <v>527351</v>
      </c>
      <c r="C18" s="132">
        <v>31373895</v>
      </c>
      <c r="D18" s="132">
        <v>46414</v>
      </c>
      <c r="E18" s="132">
        <v>30091</v>
      </c>
      <c r="F18" s="132">
        <v>2082074</v>
      </c>
      <c r="G18" s="132">
        <v>48025</v>
      </c>
      <c r="H18" s="132">
        <v>557442</v>
      </c>
      <c r="I18" s="132">
        <v>33443814</v>
      </c>
      <c r="J18" s="132">
        <v>46493</v>
      </c>
    </row>
    <row r="19" spans="1:10" ht="15" customHeight="1">
      <c r="A19" s="49" t="s">
        <v>53</v>
      </c>
      <c r="B19" s="105"/>
      <c r="C19" s="105"/>
      <c r="D19" s="101"/>
      <c r="E19" s="102"/>
      <c r="F19" s="102"/>
      <c r="G19" s="102"/>
      <c r="H19" s="102"/>
      <c r="I19" s="102"/>
      <c r="J19" s="102"/>
    </row>
    <row r="20" spans="1:10" ht="15" customHeight="1">
      <c r="A20" s="18" t="s">
        <v>1</v>
      </c>
      <c r="B20" s="130">
        <v>129092</v>
      </c>
      <c r="C20" s="130">
        <v>5427203</v>
      </c>
      <c r="D20" s="130">
        <v>34617</v>
      </c>
      <c r="E20" s="130">
        <v>7364</v>
      </c>
      <c r="F20" s="130">
        <v>361300</v>
      </c>
      <c r="G20" s="130">
        <v>38141</v>
      </c>
      <c r="H20" s="130">
        <v>136453</v>
      </c>
      <c r="I20" s="130">
        <v>5786156</v>
      </c>
      <c r="J20" s="130">
        <v>34785</v>
      </c>
    </row>
    <row r="21" spans="1:10" ht="15" customHeight="1">
      <c r="A21" s="18" t="s">
        <v>2</v>
      </c>
      <c r="B21" s="130">
        <v>3004</v>
      </c>
      <c r="C21" s="130">
        <v>98751</v>
      </c>
      <c r="D21" s="130">
        <v>26549</v>
      </c>
      <c r="E21" s="130">
        <v>571</v>
      </c>
      <c r="F21" s="130">
        <v>21567</v>
      </c>
      <c r="G21" s="130">
        <v>27056</v>
      </c>
      <c r="H21" s="130">
        <v>3568</v>
      </c>
      <c r="I21" s="130">
        <v>119914</v>
      </c>
      <c r="J21" s="130">
        <v>26598</v>
      </c>
    </row>
    <row r="22" spans="1:10" ht="15" customHeight="1">
      <c r="A22" s="18" t="s">
        <v>3</v>
      </c>
      <c r="B22" s="130">
        <v>2124</v>
      </c>
      <c r="C22" s="130">
        <v>69478</v>
      </c>
      <c r="D22" s="130">
        <v>27618</v>
      </c>
      <c r="E22" s="130">
        <v>1842</v>
      </c>
      <c r="F22" s="130">
        <v>61224</v>
      </c>
      <c r="G22" s="130">
        <v>28385</v>
      </c>
      <c r="H22" s="130">
        <v>3963</v>
      </c>
      <c r="I22" s="130">
        <v>130668</v>
      </c>
      <c r="J22" s="130">
        <v>28117</v>
      </c>
    </row>
    <row r="23" spans="1:10" ht="15" customHeight="1">
      <c r="A23" s="18" t="s">
        <v>164</v>
      </c>
      <c r="B23" s="130">
        <v>50</v>
      </c>
      <c r="C23" s="130">
        <v>1782</v>
      </c>
      <c r="D23" s="130">
        <v>33701</v>
      </c>
      <c r="E23" s="130">
        <v>75</v>
      </c>
      <c r="F23" s="130">
        <v>3550</v>
      </c>
      <c r="G23" s="130">
        <v>42421</v>
      </c>
      <c r="H23" s="130">
        <v>129</v>
      </c>
      <c r="I23" s="130">
        <v>5484</v>
      </c>
      <c r="J23" s="130">
        <v>38260</v>
      </c>
    </row>
    <row r="24" spans="1:10" ht="15" customHeight="1">
      <c r="A24" s="18" t="s">
        <v>143</v>
      </c>
      <c r="B24" s="130">
        <v>8228</v>
      </c>
      <c r="C24" s="130">
        <v>211398</v>
      </c>
      <c r="D24" s="130">
        <v>22557</v>
      </c>
      <c r="E24" s="174"/>
      <c r="F24" s="174"/>
      <c r="G24" s="174"/>
      <c r="H24" s="130">
        <v>8229</v>
      </c>
      <c r="I24" s="130">
        <v>211451</v>
      </c>
      <c r="J24" s="130">
        <v>22559</v>
      </c>
    </row>
    <row r="25" spans="1:10" s="19" customFormat="1" ht="15" customHeight="1">
      <c r="A25" s="51" t="s">
        <v>40</v>
      </c>
      <c r="B25" s="132">
        <v>142495</v>
      </c>
      <c r="C25" s="132">
        <v>5809917</v>
      </c>
      <c r="D25" s="132">
        <v>33426</v>
      </c>
      <c r="E25" s="132">
        <v>9862</v>
      </c>
      <c r="F25" s="132">
        <v>447828</v>
      </c>
      <c r="G25" s="132">
        <v>35153</v>
      </c>
      <c r="H25" s="132">
        <v>152353</v>
      </c>
      <c r="I25" s="132">
        <v>6255976</v>
      </c>
      <c r="J25" s="132">
        <v>33520</v>
      </c>
    </row>
    <row r="26" spans="1:10" ht="15" customHeight="1">
      <c r="A26" s="49" t="s">
        <v>4</v>
      </c>
      <c r="B26" s="102"/>
      <c r="C26" s="102"/>
      <c r="D26" s="102"/>
      <c r="E26" s="102"/>
      <c r="F26" s="102"/>
      <c r="G26" s="102"/>
      <c r="H26" s="102"/>
      <c r="I26" s="102"/>
      <c r="J26" s="102"/>
    </row>
    <row r="27" spans="1:10" ht="15" customHeight="1">
      <c r="A27" s="18" t="s">
        <v>1</v>
      </c>
      <c r="B27" s="130">
        <v>458306</v>
      </c>
      <c r="C27" s="130">
        <v>28573355</v>
      </c>
      <c r="D27" s="130">
        <v>49337</v>
      </c>
      <c r="E27" s="130">
        <v>19316</v>
      </c>
      <c r="F27" s="130">
        <v>1641953</v>
      </c>
      <c r="G27" s="130">
        <v>66380</v>
      </c>
      <c r="H27" s="130">
        <v>477616</v>
      </c>
      <c r="I27" s="130">
        <v>30209403</v>
      </c>
      <c r="J27" s="130">
        <v>49780</v>
      </c>
    </row>
    <row r="28" spans="1:10" ht="15" customHeight="1">
      <c r="A28" s="18" t="s">
        <v>2</v>
      </c>
      <c r="B28" s="130">
        <v>153322</v>
      </c>
      <c r="C28" s="130">
        <v>7171514</v>
      </c>
      <c r="D28" s="130">
        <v>36733</v>
      </c>
      <c r="E28" s="130">
        <v>7440</v>
      </c>
      <c r="F28" s="130">
        <v>409030</v>
      </c>
      <c r="G28" s="130">
        <v>39745</v>
      </c>
      <c r="H28" s="130">
        <v>160763</v>
      </c>
      <c r="I28" s="130">
        <v>7581960</v>
      </c>
      <c r="J28" s="130">
        <v>36823</v>
      </c>
    </row>
    <row r="29" spans="1:10" ht="15" customHeight="1">
      <c r="A29" s="18" t="s">
        <v>3</v>
      </c>
      <c r="B29" s="130">
        <v>12133</v>
      </c>
      <c r="C29" s="130">
        <v>449274</v>
      </c>
      <c r="D29" s="130">
        <v>32851</v>
      </c>
      <c r="E29" s="130">
        <v>12916</v>
      </c>
      <c r="F29" s="130">
        <v>468071</v>
      </c>
      <c r="G29" s="130">
        <v>32756</v>
      </c>
      <c r="H29" s="130">
        <v>25046</v>
      </c>
      <c r="I29" s="130">
        <v>916995</v>
      </c>
      <c r="J29" s="130">
        <v>32813</v>
      </c>
    </row>
    <row r="30" spans="1:10" ht="15" customHeight="1">
      <c r="A30" s="18" t="s">
        <v>164</v>
      </c>
      <c r="B30" s="130">
        <v>193</v>
      </c>
      <c r="C30" s="130">
        <v>8484</v>
      </c>
      <c r="D30" s="130">
        <v>38369</v>
      </c>
      <c r="E30" s="130">
        <v>264</v>
      </c>
      <c r="F30" s="130">
        <v>12619</v>
      </c>
      <c r="G30" s="130">
        <v>43137</v>
      </c>
      <c r="H30" s="130">
        <v>462</v>
      </c>
      <c r="I30" s="130">
        <v>21443</v>
      </c>
      <c r="J30" s="130">
        <v>40765</v>
      </c>
    </row>
    <row r="31" spans="1:10" ht="15" customHeight="1">
      <c r="A31" s="18" t="s">
        <v>143</v>
      </c>
      <c r="B31" s="130">
        <v>45895</v>
      </c>
      <c r="C31" s="130">
        <v>980287</v>
      </c>
      <c r="D31" s="130">
        <v>18908</v>
      </c>
      <c r="E31" s="130">
        <v>17</v>
      </c>
      <c r="F31" s="130">
        <v>485</v>
      </c>
      <c r="G31" s="130">
        <v>18982</v>
      </c>
      <c r="H31" s="130">
        <v>45905</v>
      </c>
      <c r="I31" s="130">
        <v>980460</v>
      </c>
      <c r="J31" s="130">
        <v>18908</v>
      </c>
    </row>
    <row r="32" spans="1:10" s="19" customFormat="1" ht="15" customHeight="1">
      <c r="A32" s="51" t="s">
        <v>40</v>
      </c>
      <c r="B32" s="132">
        <v>669841</v>
      </c>
      <c r="C32" s="132">
        <v>37193310</v>
      </c>
      <c r="D32" s="132">
        <v>42965</v>
      </c>
      <c r="E32" s="132">
        <v>39950</v>
      </c>
      <c r="F32" s="132">
        <v>2529286</v>
      </c>
      <c r="G32" s="132">
        <v>44446</v>
      </c>
      <c r="H32" s="132">
        <v>709799</v>
      </c>
      <c r="I32" s="132">
        <v>39713436</v>
      </c>
      <c r="J32" s="132">
        <v>43050</v>
      </c>
    </row>
    <row r="33" spans="1:10" ht="15" customHeight="1">
      <c r="A33" s="113" t="s">
        <v>42</v>
      </c>
      <c r="B33" s="105"/>
      <c r="C33" s="105"/>
      <c r="D33" s="101"/>
      <c r="E33" s="102"/>
      <c r="F33" s="102"/>
      <c r="G33" s="102"/>
      <c r="H33" s="102"/>
      <c r="I33" s="102"/>
      <c r="J33" s="102"/>
    </row>
    <row r="34" spans="1:10" ht="15" customHeight="1">
      <c r="A34" s="49" t="s">
        <v>5</v>
      </c>
      <c r="B34" s="105"/>
      <c r="C34" s="105"/>
      <c r="D34" s="101"/>
      <c r="E34" s="102"/>
      <c r="F34" s="102"/>
      <c r="G34" s="102"/>
      <c r="H34" s="102"/>
      <c r="I34" s="102"/>
      <c r="J34" s="102"/>
    </row>
    <row r="35" spans="1:11" s="15" customFormat="1" ht="15" customHeight="1">
      <c r="A35" s="18" t="s">
        <v>1</v>
      </c>
      <c r="B35" s="130">
        <v>181082</v>
      </c>
      <c r="C35" s="130">
        <v>14424689</v>
      </c>
      <c r="D35" s="130">
        <v>63554</v>
      </c>
      <c r="E35" s="130">
        <v>112006</v>
      </c>
      <c r="F35" s="130">
        <v>7987386</v>
      </c>
      <c r="G35" s="130">
        <v>62739</v>
      </c>
      <c r="H35" s="130">
        <v>293093</v>
      </c>
      <c r="I35" s="130">
        <v>22415573</v>
      </c>
      <c r="J35" s="130">
        <v>63228</v>
      </c>
      <c r="K35" s="14"/>
    </row>
    <row r="36" spans="1:10" ht="15" customHeight="1">
      <c r="A36" s="18" t="s">
        <v>2</v>
      </c>
      <c r="B36" s="130">
        <v>110930</v>
      </c>
      <c r="C36" s="130">
        <v>5528426</v>
      </c>
      <c r="D36" s="130">
        <v>37298</v>
      </c>
      <c r="E36" s="130">
        <v>121874</v>
      </c>
      <c r="F36" s="130">
        <v>4819312</v>
      </c>
      <c r="G36" s="130">
        <v>33603</v>
      </c>
      <c r="H36" s="130">
        <v>232803</v>
      </c>
      <c r="I36" s="130">
        <v>10344825</v>
      </c>
      <c r="J36" s="130">
        <v>35252</v>
      </c>
    </row>
    <row r="37" spans="1:10" ht="15" customHeight="1">
      <c r="A37" s="18" t="s">
        <v>3</v>
      </c>
      <c r="B37" s="130">
        <v>129</v>
      </c>
      <c r="C37" s="130">
        <v>6283</v>
      </c>
      <c r="D37" s="130">
        <v>35820</v>
      </c>
      <c r="E37" s="130">
        <v>19677</v>
      </c>
      <c r="F37" s="130">
        <v>721755</v>
      </c>
      <c r="G37" s="130">
        <v>34067</v>
      </c>
      <c r="H37" s="130">
        <v>19808</v>
      </c>
      <c r="I37" s="130">
        <v>727876</v>
      </c>
      <c r="J37" s="130">
        <v>34069</v>
      </c>
    </row>
    <row r="38" spans="1:10" ht="15" customHeight="1">
      <c r="A38" s="18" t="s">
        <v>164</v>
      </c>
      <c r="B38" s="130">
        <v>98</v>
      </c>
      <c r="C38" s="130">
        <v>5904</v>
      </c>
      <c r="D38" s="130">
        <v>46839</v>
      </c>
      <c r="E38" s="130">
        <v>124</v>
      </c>
      <c r="F38" s="130">
        <v>6966</v>
      </c>
      <c r="G38" s="130">
        <v>48834</v>
      </c>
      <c r="H38" s="130">
        <v>219</v>
      </c>
      <c r="I38" s="130">
        <v>12529</v>
      </c>
      <c r="J38" s="130">
        <v>48048</v>
      </c>
    </row>
    <row r="39" spans="1:10" ht="15" customHeight="1">
      <c r="A39" s="18" t="s">
        <v>143</v>
      </c>
      <c r="B39" s="130">
        <v>400</v>
      </c>
      <c r="C39" s="130">
        <v>9430</v>
      </c>
      <c r="D39" s="130">
        <v>19948</v>
      </c>
      <c r="E39" s="130">
        <v>379</v>
      </c>
      <c r="F39" s="130">
        <v>8795</v>
      </c>
      <c r="G39" s="130">
        <v>20963</v>
      </c>
      <c r="H39" s="130">
        <v>781</v>
      </c>
      <c r="I39" s="130">
        <v>18368</v>
      </c>
      <c r="J39" s="130">
        <v>20524</v>
      </c>
    </row>
    <row r="40" spans="1:10" s="19" customFormat="1" ht="15">
      <c r="A40" s="51" t="s">
        <v>40</v>
      </c>
      <c r="B40" s="132">
        <v>292641</v>
      </c>
      <c r="C40" s="132">
        <v>19975036</v>
      </c>
      <c r="D40" s="132">
        <v>52095</v>
      </c>
      <c r="E40" s="132">
        <v>254063</v>
      </c>
      <c r="F40" s="132">
        <v>13543216</v>
      </c>
      <c r="G40" s="132">
        <v>42639</v>
      </c>
      <c r="H40" s="132">
        <v>546701</v>
      </c>
      <c r="I40" s="132">
        <v>33521893</v>
      </c>
      <c r="J40" s="132">
        <v>47285</v>
      </c>
    </row>
    <row r="41" spans="1:10" ht="15">
      <c r="A41" s="49" t="s">
        <v>53</v>
      </c>
      <c r="B41" s="129"/>
      <c r="C41" s="129"/>
      <c r="D41" s="129"/>
      <c r="E41" s="129"/>
      <c r="F41" s="102"/>
      <c r="G41" s="102"/>
      <c r="H41" s="102"/>
      <c r="I41" s="102"/>
      <c r="J41" s="102"/>
    </row>
    <row r="42" spans="1:10" ht="15" customHeight="1">
      <c r="A42" s="18" t="s">
        <v>1</v>
      </c>
      <c r="B42" s="130">
        <v>101916</v>
      </c>
      <c r="C42" s="130">
        <v>4856616</v>
      </c>
      <c r="D42" s="130">
        <v>36897</v>
      </c>
      <c r="E42" s="130">
        <v>108911</v>
      </c>
      <c r="F42" s="130">
        <v>4649033</v>
      </c>
      <c r="G42" s="130">
        <v>34600</v>
      </c>
      <c r="H42" s="130">
        <v>210826</v>
      </c>
      <c r="I42" s="130">
        <v>9504386</v>
      </c>
      <c r="J42" s="130">
        <v>35736</v>
      </c>
    </row>
    <row r="43" spans="1:10" ht="15" customHeight="1">
      <c r="A43" s="18" t="s">
        <v>2</v>
      </c>
      <c r="B43" s="130">
        <v>9790</v>
      </c>
      <c r="C43" s="130">
        <v>293838</v>
      </c>
      <c r="D43" s="130">
        <v>23112</v>
      </c>
      <c r="E43" s="130">
        <v>20265</v>
      </c>
      <c r="F43" s="130">
        <v>679164</v>
      </c>
      <c r="G43" s="130">
        <v>29656</v>
      </c>
      <c r="H43" s="130">
        <v>30056</v>
      </c>
      <c r="I43" s="130">
        <v>973558</v>
      </c>
      <c r="J43" s="130">
        <v>27511</v>
      </c>
    </row>
    <row r="44" spans="1:10" ht="15">
      <c r="A44" s="18" t="s">
        <v>3</v>
      </c>
      <c r="B44" s="130">
        <v>55</v>
      </c>
      <c r="C44" s="130">
        <v>2214</v>
      </c>
      <c r="D44" s="130">
        <v>39571</v>
      </c>
      <c r="E44" s="130">
        <v>27554</v>
      </c>
      <c r="F44" s="130">
        <v>925111</v>
      </c>
      <c r="G44" s="130">
        <v>30038</v>
      </c>
      <c r="H44" s="130">
        <v>27603</v>
      </c>
      <c r="I44" s="130">
        <v>927057</v>
      </c>
      <c r="J44" s="130">
        <v>30048</v>
      </c>
    </row>
    <row r="45" spans="1:10" ht="15">
      <c r="A45" s="18" t="s">
        <v>164</v>
      </c>
      <c r="B45" s="130">
        <v>96</v>
      </c>
      <c r="C45" s="130">
        <v>6310</v>
      </c>
      <c r="D45" s="130">
        <v>42797</v>
      </c>
      <c r="E45" s="130">
        <v>176</v>
      </c>
      <c r="F45" s="130">
        <v>8532</v>
      </c>
      <c r="G45" s="130">
        <v>41973</v>
      </c>
      <c r="H45" s="130">
        <v>269</v>
      </c>
      <c r="I45" s="130">
        <v>14588</v>
      </c>
      <c r="J45" s="130">
        <v>42172</v>
      </c>
    </row>
    <row r="46" spans="1:10" ht="15">
      <c r="A46" s="18" t="s">
        <v>143</v>
      </c>
      <c r="B46" s="130">
        <v>47</v>
      </c>
      <c r="C46" s="130">
        <v>986</v>
      </c>
      <c r="D46" s="130">
        <v>17471</v>
      </c>
      <c r="E46" s="130">
        <v>17</v>
      </c>
      <c r="F46" s="130">
        <v>421</v>
      </c>
      <c r="G46" s="130">
        <v>18746</v>
      </c>
      <c r="H46" s="130">
        <v>67</v>
      </c>
      <c r="I46" s="130">
        <v>1467</v>
      </c>
      <c r="J46" s="130">
        <v>17494</v>
      </c>
    </row>
    <row r="47" spans="1:10" s="19" customFormat="1" ht="15">
      <c r="A47" s="51" t="s">
        <v>40</v>
      </c>
      <c r="B47" s="132">
        <v>111892</v>
      </c>
      <c r="C47" s="132">
        <v>5158733</v>
      </c>
      <c r="D47" s="132">
        <v>35567</v>
      </c>
      <c r="E47" s="132">
        <v>156926</v>
      </c>
      <c r="F47" s="132">
        <v>6261631</v>
      </c>
      <c r="G47" s="132">
        <v>32756</v>
      </c>
      <c r="H47" s="132">
        <v>268825</v>
      </c>
      <c r="I47" s="132">
        <v>11424516</v>
      </c>
      <c r="J47" s="132">
        <v>33834</v>
      </c>
    </row>
    <row r="48" spans="1:10" ht="15">
      <c r="A48" s="49" t="s">
        <v>4</v>
      </c>
      <c r="B48" s="104"/>
      <c r="C48" s="104"/>
      <c r="D48" s="102"/>
      <c r="E48" s="102"/>
      <c r="F48" s="102"/>
      <c r="G48" s="102"/>
      <c r="H48" s="102"/>
      <c r="I48" s="102"/>
      <c r="J48" s="102"/>
    </row>
    <row r="49" spans="1:10" ht="15">
      <c r="A49" s="18" t="s">
        <v>1</v>
      </c>
      <c r="B49" s="130">
        <v>282999</v>
      </c>
      <c r="C49" s="130">
        <v>19280191</v>
      </c>
      <c r="D49" s="130">
        <v>52521</v>
      </c>
      <c r="E49" s="130">
        <v>220925</v>
      </c>
      <c r="F49" s="130">
        <v>12641822</v>
      </c>
      <c r="G49" s="130">
        <v>46929</v>
      </c>
      <c r="H49" s="130">
        <v>503916</v>
      </c>
      <c r="I49" s="130">
        <v>31927763</v>
      </c>
      <c r="J49" s="130">
        <v>50052</v>
      </c>
    </row>
    <row r="50" spans="1:10" ht="15">
      <c r="A50" s="18" t="s">
        <v>2</v>
      </c>
      <c r="B50" s="130">
        <v>120723</v>
      </c>
      <c r="C50" s="130">
        <v>5823267</v>
      </c>
      <c r="D50" s="130">
        <v>36148</v>
      </c>
      <c r="E50" s="130">
        <v>142141</v>
      </c>
      <c r="F50" s="130">
        <v>5498874</v>
      </c>
      <c r="G50" s="130">
        <v>33002</v>
      </c>
      <c r="H50" s="130">
        <v>262857</v>
      </c>
      <c r="I50" s="130">
        <v>11320494</v>
      </c>
      <c r="J50" s="130">
        <v>34276</v>
      </c>
    </row>
    <row r="51" spans="1:10" ht="15">
      <c r="A51" s="18" t="s">
        <v>3</v>
      </c>
      <c r="B51" s="130">
        <v>183</v>
      </c>
      <c r="C51" s="130">
        <v>8386</v>
      </c>
      <c r="D51" s="130">
        <v>35996</v>
      </c>
      <c r="E51" s="130">
        <v>47230</v>
      </c>
      <c r="F51" s="130">
        <v>1647024</v>
      </c>
      <c r="G51" s="130">
        <v>31674</v>
      </c>
      <c r="H51" s="130">
        <v>47414</v>
      </c>
      <c r="I51" s="130">
        <v>1655186</v>
      </c>
      <c r="J51" s="130">
        <v>31694</v>
      </c>
    </row>
    <row r="52" spans="1:10" ht="15">
      <c r="A52" s="18" t="s">
        <v>164</v>
      </c>
      <c r="B52" s="130">
        <v>196</v>
      </c>
      <c r="C52" s="130">
        <v>12338</v>
      </c>
      <c r="D52" s="130">
        <v>45940</v>
      </c>
      <c r="E52" s="130">
        <v>299</v>
      </c>
      <c r="F52" s="130">
        <v>15355</v>
      </c>
      <c r="G52" s="130">
        <v>43905</v>
      </c>
      <c r="H52" s="130">
        <v>493</v>
      </c>
      <c r="I52" s="130">
        <v>27476</v>
      </c>
      <c r="J52" s="130">
        <v>44602</v>
      </c>
    </row>
    <row r="53" spans="1:10" ht="15">
      <c r="A53" s="18" t="s">
        <v>143</v>
      </c>
      <c r="B53" s="130">
        <v>445</v>
      </c>
      <c r="C53" s="130">
        <v>10352</v>
      </c>
      <c r="D53" s="130">
        <v>19190</v>
      </c>
      <c r="E53" s="130">
        <v>401</v>
      </c>
      <c r="F53" s="130">
        <v>9423</v>
      </c>
      <c r="G53" s="130">
        <v>20923</v>
      </c>
      <c r="H53" s="130">
        <v>841</v>
      </c>
      <c r="I53" s="130">
        <v>19728</v>
      </c>
      <c r="J53" s="130">
        <v>20464</v>
      </c>
    </row>
    <row r="54" spans="1:10" s="19" customFormat="1" ht="15">
      <c r="A54" s="51" t="s">
        <v>40</v>
      </c>
      <c r="B54" s="132">
        <v>404537</v>
      </c>
      <c r="C54" s="132">
        <v>25135936</v>
      </c>
      <c r="D54" s="132">
        <v>46939</v>
      </c>
      <c r="E54" s="132">
        <v>410988</v>
      </c>
      <c r="F54" s="132">
        <v>19811132</v>
      </c>
      <c r="G54" s="132">
        <v>38600</v>
      </c>
      <c r="H54" s="132">
        <v>815525</v>
      </c>
      <c r="I54" s="132">
        <v>44951831</v>
      </c>
      <c r="J54" s="132">
        <v>42224</v>
      </c>
    </row>
    <row r="55" spans="1:10" ht="15">
      <c r="A55" s="112" t="s">
        <v>4</v>
      </c>
      <c r="B55" s="104"/>
      <c r="C55" s="104"/>
      <c r="D55" s="102"/>
      <c r="E55" s="102"/>
      <c r="F55" s="102"/>
      <c r="G55" s="102"/>
      <c r="H55" s="102"/>
      <c r="I55" s="102"/>
      <c r="J55" s="102"/>
    </row>
    <row r="56" spans="1:10" ht="15">
      <c r="A56" s="49" t="s">
        <v>5</v>
      </c>
      <c r="B56" s="104"/>
      <c r="C56" s="104"/>
      <c r="D56" s="102"/>
      <c r="E56" s="102"/>
      <c r="F56" s="102"/>
      <c r="G56" s="102"/>
      <c r="H56" s="102"/>
      <c r="I56" s="102"/>
      <c r="J56" s="102"/>
    </row>
    <row r="57" spans="1:10" ht="15">
      <c r="A57" s="18" t="s">
        <v>1</v>
      </c>
      <c r="B57" s="130">
        <v>510294</v>
      </c>
      <c r="C57" s="130">
        <v>37569883</v>
      </c>
      <c r="D57" s="130">
        <v>57175</v>
      </c>
      <c r="E57" s="130">
        <v>123961</v>
      </c>
      <c r="F57" s="130">
        <v>9271541</v>
      </c>
      <c r="G57" s="130">
        <v>64797</v>
      </c>
      <c r="H57" s="130">
        <v>634256</v>
      </c>
      <c r="I57" s="130">
        <v>46838154</v>
      </c>
      <c r="J57" s="130">
        <v>58585</v>
      </c>
    </row>
    <row r="58" spans="1:10" ht="15">
      <c r="A58" s="18" t="s">
        <v>2</v>
      </c>
      <c r="B58" s="130">
        <v>261248</v>
      </c>
      <c r="C58" s="130">
        <v>12600744</v>
      </c>
      <c r="D58" s="130">
        <v>37048</v>
      </c>
      <c r="E58" s="130">
        <v>128747</v>
      </c>
      <c r="F58" s="130">
        <v>5206470</v>
      </c>
      <c r="G58" s="130">
        <v>33892</v>
      </c>
      <c r="H58" s="130">
        <v>389998</v>
      </c>
      <c r="I58" s="130">
        <v>17805124</v>
      </c>
      <c r="J58" s="130">
        <v>36001</v>
      </c>
    </row>
    <row r="59" spans="1:10" ht="15">
      <c r="A59" s="18" t="s">
        <v>3</v>
      </c>
      <c r="B59" s="130">
        <v>10137</v>
      </c>
      <c r="C59" s="130">
        <v>385578</v>
      </c>
      <c r="D59" s="130">
        <v>33856</v>
      </c>
      <c r="E59" s="130">
        <v>30749</v>
      </c>
      <c r="F59" s="130">
        <v>1128705</v>
      </c>
      <c r="G59" s="130">
        <v>33887</v>
      </c>
      <c r="H59" s="130">
        <v>40883</v>
      </c>
      <c r="I59" s="130">
        <v>1513851</v>
      </c>
      <c r="J59" s="130">
        <v>33879</v>
      </c>
    </row>
    <row r="60" spans="1:10" ht="15">
      <c r="A60" s="18" t="s">
        <v>164</v>
      </c>
      <c r="B60" s="130">
        <v>243</v>
      </c>
      <c r="C60" s="130">
        <v>12828</v>
      </c>
      <c r="D60" s="130">
        <v>45441</v>
      </c>
      <c r="E60" s="130">
        <v>311</v>
      </c>
      <c r="F60" s="130">
        <v>15897</v>
      </c>
      <c r="G60" s="130">
        <v>45168</v>
      </c>
      <c r="H60" s="130">
        <v>551</v>
      </c>
      <c r="I60" s="130">
        <v>28475</v>
      </c>
      <c r="J60" s="130">
        <v>45304</v>
      </c>
    </row>
    <row r="61" spans="1:10" ht="15">
      <c r="A61" s="18" t="s">
        <v>143</v>
      </c>
      <c r="B61" s="130">
        <v>38062</v>
      </c>
      <c r="C61" s="130">
        <v>778779</v>
      </c>
      <c r="D61" s="130">
        <v>18095</v>
      </c>
      <c r="E61" s="130">
        <v>395</v>
      </c>
      <c r="F61" s="130">
        <v>9207</v>
      </c>
      <c r="G61" s="130">
        <v>20897</v>
      </c>
      <c r="H61" s="130">
        <v>38458</v>
      </c>
      <c r="I61" s="130">
        <v>787771</v>
      </c>
      <c r="J61" s="130">
        <v>18123</v>
      </c>
    </row>
    <row r="62" spans="1:10" s="19" customFormat="1" ht="15">
      <c r="A62" s="51" t="s">
        <v>40</v>
      </c>
      <c r="B62" s="132">
        <v>819987</v>
      </c>
      <c r="C62" s="132">
        <v>51356892</v>
      </c>
      <c r="D62" s="132">
        <v>48332</v>
      </c>
      <c r="E62" s="132">
        <v>284159</v>
      </c>
      <c r="F62" s="132">
        <v>15629952</v>
      </c>
      <c r="G62" s="132">
        <v>43121</v>
      </c>
      <c r="H62" s="132">
        <v>1104145</v>
      </c>
      <c r="I62" s="132">
        <v>66979992</v>
      </c>
      <c r="J62" s="132">
        <v>46876</v>
      </c>
    </row>
    <row r="63" spans="1:10" ht="15">
      <c r="A63" s="49" t="s">
        <v>53</v>
      </c>
      <c r="B63" s="104"/>
      <c r="C63" s="104"/>
      <c r="D63" s="102"/>
      <c r="E63" s="102"/>
      <c r="F63" s="102"/>
      <c r="G63" s="102"/>
      <c r="H63" s="102"/>
      <c r="I63" s="102"/>
      <c r="J63" s="102"/>
    </row>
    <row r="64" spans="1:10" ht="15">
      <c r="A64" s="18" t="s">
        <v>1</v>
      </c>
      <c r="B64" s="130">
        <v>231009</v>
      </c>
      <c r="C64" s="130">
        <v>10282636</v>
      </c>
      <c r="D64" s="130">
        <v>35579</v>
      </c>
      <c r="E64" s="130">
        <v>116279</v>
      </c>
      <c r="F64" s="130">
        <v>5009364</v>
      </c>
      <c r="G64" s="130">
        <v>34800</v>
      </c>
      <c r="H64" s="130">
        <v>347285</v>
      </c>
      <c r="I64" s="130">
        <v>15299971</v>
      </c>
      <c r="J64" s="130">
        <v>35317</v>
      </c>
    </row>
    <row r="65" spans="1:10" ht="15">
      <c r="A65" s="18" t="s">
        <v>2</v>
      </c>
      <c r="B65" s="130">
        <v>12792</v>
      </c>
      <c r="C65" s="130">
        <v>392291</v>
      </c>
      <c r="D65" s="130">
        <v>23810</v>
      </c>
      <c r="E65" s="130">
        <v>20833</v>
      </c>
      <c r="F65" s="130">
        <v>700453</v>
      </c>
      <c r="G65" s="130">
        <v>29600</v>
      </c>
      <c r="H65" s="130">
        <v>33621</v>
      </c>
      <c r="I65" s="130">
        <v>1093398</v>
      </c>
      <c r="J65" s="130">
        <v>27430</v>
      </c>
    </row>
    <row r="66" spans="1:10" ht="15">
      <c r="A66" s="18" t="s">
        <v>3</v>
      </c>
      <c r="B66" s="130">
        <v>2174</v>
      </c>
      <c r="C66" s="130">
        <v>71444</v>
      </c>
      <c r="D66" s="130">
        <v>27897</v>
      </c>
      <c r="E66" s="130">
        <v>29400</v>
      </c>
      <c r="F66" s="130">
        <v>986692</v>
      </c>
      <c r="G66" s="130">
        <v>29947</v>
      </c>
      <c r="H66" s="130">
        <v>31574</v>
      </c>
      <c r="I66" s="130">
        <v>1058269</v>
      </c>
      <c r="J66" s="130">
        <v>29822</v>
      </c>
    </row>
    <row r="67" spans="1:10" ht="15">
      <c r="A67" s="18" t="s">
        <v>164</v>
      </c>
      <c r="B67" s="130">
        <v>143</v>
      </c>
      <c r="C67" s="130">
        <v>7877</v>
      </c>
      <c r="D67" s="130">
        <v>38314</v>
      </c>
      <c r="E67" s="130">
        <v>254</v>
      </c>
      <c r="F67" s="130">
        <v>12101</v>
      </c>
      <c r="G67" s="130">
        <v>42109</v>
      </c>
      <c r="H67" s="130">
        <v>399</v>
      </c>
      <c r="I67" s="130">
        <v>19978</v>
      </c>
      <c r="J67" s="130">
        <v>40119</v>
      </c>
    </row>
    <row r="68" spans="1:10" ht="15">
      <c r="A68" s="18" t="s">
        <v>143</v>
      </c>
      <c r="B68" s="130">
        <v>8269</v>
      </c>
      <c r="C68" s="130">
        <v>212192</v>
      </c>
      <c r="D68" s="130">
        <v>22499</v>
      </c>
      <c r="E68" s="130">
        <v>24</v>
      </c>
      <c r="F68" s="130">
        <v>612</v>
      </c>
      <c r="G68" s="130">
        <v>20232</v>
      </c>
      <c r="H68" s="130">
        <v>8294</v>
      </c>
      <c r="I68" s="130">
        <v>212924</v>
      </c>
      <c r="J68" s="130">
        <v>22496</v>
      </c>
    </row>
    <row r="69" spans="1:10" s="19" customFormat="1" ht="15">
      <c r="A69" s="51" t="s">
        <v>40</v>
      </c>
      <c r="B69" s="132">
        <v>254390</v>
      </c>
      <c r="C69" s="132">
        <v>10969653</v>
      </c>
      <c r="D69" s="132">
        <v>34287</v>
      </c>
      <c r="E69" s="132">
        <v>166784</v>
      </c>
      <c r="F69" s="132">
        <v>6712101</v>
      </c>
      <c r="G69" s="132">
        <v>32882</v>
      </c>
      <c r="H69" s="132">
        <v>421176</v>
      </c>
      <c r="I69" s="132">
        <v>17688302</v>
      </c>
      <c r="J69" s="132">
        <v>33711</v>
      </c>
    </row>
    <row r="70" spans="1:10" ht="15">
      <c r="A70" s="49" t="s">
        <v>4</v>
      </c>
      <c r="B70" s="128"/>
      <c r="C70" s="128"/>
      <c r="D70" s="128"/>
      <c r="E70" s="128"/>
      <c r="F70" s="128"/>
      <c r="G70" s="128"/>
      <c r="H70" s="128"/>
      <c r="I70" s="128"/>
      <c r="J70" s="128"/>
    </row>
    <row r="71" spans="1:10" ht="15">
      <c r="A71" s="18" t="s">
        <v>1</v>
      </c>
      <c r="B71" s="130">
        <v>741301</v>
      </c>
      <c r="C71" s="130">
        <v>47859794</v>
      </c>
      <c r="D71" s="130">
        <v>50376</v>
      </c>
      <c r="E71" s="130">
        <v>240239</v>
      </c>
      <c r="F71" s="130">
        <v>14279764</v>
      </c>
      <c r="G71" s="130">
        <v>48144</v>
      </c>
      <c r="H71" s="130">
        <v>981536</v>
      </c>
      <c r="I71" s="130">
        <v>62124495</v>
      </c>
      <c r="J71" s="130">
        <v>49910</v>
      </c>
    </row>
    <row r="72" spans="1:10" ht="15">
      <c r="A72" s="18" t="s">
        <v>2</v>
      </c>
      <c r="B72" s="130">
        <v>274042</v>
      </c>
      <c r="C72" s="130">
        <v>12996795</v>
      </c>
      <c r="D72" s="130">
        <v>36500</v>
      </c>
      <c r="E72" s="130">
        <v>149584</v>
      </c>
      <c r="F72" s="130">
        <v>5907719</v>
      </c>
      <c r="G72" s="130">
        <v>33242</v>
      </c>
      <c r="H72" s="130">
        <v>423622</v>
      </c>
      <c r="I72" s="130">
        <v>18901888</v>
      </c>
      <c r="J72" s="130">
        <v>35248</v>
      </c>
    </row>
    <row r="73" spans="1:10" ht="15">
      <c r="A73" s="18" t="s">
        <v>3</v>
      </c>
      <c r="B73" s="130">
        <v>12312</v>
      </c>
      <c r="C73" s="130">
        <v>457193</v>
      </c>
      <c r="D73" s="130">
        <v>32914</v>
      </c>
      <c r="E73" s="130">
        <v>60144</v>
      </c>
      <c r="F73" s="130">
        <v>2115345</v>
      </c>
      <c r="G73" s="130">
        <v>31930</v>
      </c>
      <c r="H73" s="130">
        <v>72456</v>
      </c>
      <c r="I73" s="130">
        <v>2572099</v>
      </c>
      <c r="J73" s="130">
        <v>32067</v>
      </c>
    </row>
    <row r="74" spans="1:10" ht="15">
      <c r="A74" s="18" t="s">
        <v>164</v>
      </c>
      <c r="B74" s="130">
        <v>389</v>
      </c>
      <c r="C74" s="130">
        <v>21049</v>
      </c>
      <c r="D74" s="130">
        <v>42742</v>
      </c>
      <c r="E74" s="130">
        <v>568</v>
      </c>
      <c r="F74" s="130">
        <v>28117</v>
      </c>
      <c r="G74" s="130">
        <v>43818</v>
      </c>
      <c r="H74" s="130">
        <v>950</v>
      </c>
      <c r="I74" s="130">
        <v>48487</v>
      </c>
      <c r="J74" s="130">
        <v>43499</v>
      </c>
    </row>
    <row r="75" spans="1:10" ht="15">
      <c r="A75" s="18" t="s">
        <v>143</v>
      </c>
      <c r="B75" s="130">
        <v>46335</v>
      </c>
      <c r="C75" s="130">
        <v>990424</v>
      </c>
      <c r="D75" s="130">
        <v>18912</v>
      </c>
      <c r="E75" s="130">
        <v>412</v>
      </c>
      <c r="F75" s="130">
        <v>9717</v>
      </c>
      <c r="G75" s="130">
        <v>20897</v>
      </c>
      <c r="H75" s="130">
        <v>46748</v>
      </c>
      <c r="I75" s="130">
        <v>1000396</v>
      </c>
      <c r="J75" s="130">
        <v>18933</v>
      </c>
    </row>
    <row r="76" spans="1:10" s="15" customFormat="1" ht="15">
      <c r="A76" s="20" t="s">
        <v>40</v>
      </c>
      <c r="B76" s="133">
        <v>1074376</v>
      </c>
      <c r="C76" s="133">
        <v>62330056</v>
      </c>
      <c r="D76" s="133">
        <v>44410</v>
      </c>
      <c r="E76" s="133">
        <v>450940</v>
      </c>
      <c r="F76" s="133">
        <v>22336564</v>
      </c>
      <c r="G76" s="133">
        <v>39039</v>
      </c>
      <c r="H76" s="133">
        <v>1525317</v>
      </c>
      <c r="I76" s="133">
        <v>84664441</v>
      </c>
      <c r="J76" s="133">
        <v>42597</v>
      </c>
    </row>
    <row r="77" ht="15">
      <c r="A77" s="12"/>
    </row>
    <row r="78" ht="15">
      <c r="A78" s="5" t="s">
        <v>195</v>
      </c>
    </row>
    <row r="79" ht="15">
      <c r="A79" s="5" t="s">
        <v>224</v>
      </c>
    </row>
    <row r="80" ht="15">
      <c r="A80" s="12" t="s">
        <v>125</v>
      </c>
    </row>
    <row r="81" ht="15">
      <c r="A81" s="12"/>
    </row>
    <row r="82" ht="15">
      <c r="A82" s="110" t="s">
        <v>194</v>
      </c>
    </row>
    <row r="87" spans="1:3" ht="15">
      <c r="A87" s="18"/>
      <c r="B87" s="114"/>
      <c r="C87" s="114"/>
    </row>
    <row r="88" spans="1:3" ht="15">
      <c r="A88" s="18"/>
      <c r="B88" s="114"/>
      <c r="C88" s="114"/>
    </row>
    <row r="89" spans="1:3" ht="15">
      <c r="A89" s="18"/>
      <c r="B89" s="114"/>
      <c r="C89" s="114"/>
    </row>
    <row r="90" spans="1:3" ht="15">
      <c r="A90" s="18"/>
      <c r="B90" s="114"/>
      <c r="C90" s="114"/>
    </row>
    <row r="91" spans="1:3" ht="15">
      <c r="A91" s="18"/>
      <c r="B91" s="114"/>
      <c r="C91" s="114"/>
    </row>
    <row r="92" spans="2:3" ht="15">
      <c r="B92" s="114"/>
      <c r="C92" s="114"/>
    </row>
  </sheetData>
  <sheetProtection sheet="1"/>
  <mergeCells count="6">
    <mergeCell ref="A1:J1"/>
    <mergeCell ref="A2:J2"/>
    <mergeCell ref="A3:J3"/>
    <mergeCell ref="B8:D8"/>
    <mergeCell ref="E8:G8"/>
    <mergeCell ref="H8:J8"/>
  </mergeCells>
  <hyperlinks>
    <hyperlink ref="A82" r:id="rId1" display="© Commonwealth of Australia 2006"/>
  </hyperlinks>
  <printOptions/>
  <pageMargins left="0.7" right="0.7" top="0.75" bottom="0.75" header="0.3" footer="0.3"/>
  <pageSetup fitToHeight="1" fitToWidth="1" horizontalDpi="600" verticalDpi="600" orientation="portrait" paperSize="9" scale="51" r:id="rId5"/>
  <drawing r:id="rId4"/>
  <legacyDrawing r:id="rId3"/>
</worksheet>
</file>

<file path=xl/worksheets/sheet21.xml><?xml version="1.0" encoding="utf-8"?>
<worksheet xmlns="http://schemas.openxmlformats.org/spreadsheetml/2006/main" xmlns:r="http://schemas.openxmlformats.org/officeDocument/2006/relationships">
  <sheetPr>
    <pageSetUpPr fitToPage="1"/>
  </sheetPr>
  <dimension ref="A1:P72"/>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ustomHeight="1"/>
  <cols>
    <col min="1" max="1" width="40.00390625" style="14" customWidth="1"/>
    <col min="2" max="4" width="14.28125" style="44" customWidth="1"/>
    <col min="5" max="10" width="14.28125" style="14" customWidth="1"/>
    <col min="11" max="16384" width="9.140625" style="14" customWidth="1"/>
  </cols>
  <sheetData>
    <row r="1" spans="1:10" ht="60" customHeight="1">
      <c r="A1" s="192" t="s">
        <v>160</v>
      </c>
      <c r="B1" s="192"/>
      <c r="C1" s="192"/>
      <c r="D1" s="192"/>
      <c r="E1" s="192"/>
      <c r="F1" s="192"/>
      <c r="G1" s="192"/>
      <c r="H1" s="192"/>
      <c r="I1" s="192"/>
      <c r="J1" s="192"/>
    </row>
    <row r="2" spans="1:16" ht="18.75" customHeight="1">
      <c r="A2" s="202" t="str">
        <f>Contents!A2</f>
        <v>34180DS0001 Personal Income of Migrants, Australia, 2014-15</v>
      </c>
      <c r="B2" s="202"/>
      <c r="C2" s="202"/>
      <c r="D2" s="202"/>
      <c r="E2" s="202"/>
      <c r="F2" s="202"/>
      <c r="G2" s="202"/>
      <c r="H2" s="202"/>
      <c r="I2" s="202"/>
      <c r="J2" s="202"/>
      <c r="K2" s="29"/>
      <c r="L2" s="29"/>
      <c r="M2" s="29"/>
      <c r="N2" s="29"/>
      <c r="O2" s="29"/>
      <c r="P2" s="29"/>
    </row>
    <row r="3" spans="1:16" ht="15" customHeight="1">
      <c r="A3" s="203" t="s">
        <v>218</v>
      </c>
      <c r="B3" s="203"/>
      <c r="C3" s="203"/>
      <c r="D3" s="203"/>
      <c r="E3" s="203"/>
      <c r="F3" s="203"/>
      <c r="G3" s="203"/>
      <c r="H3" s="203"/>
      <c r="I3" s="203"/>
      <c r="J3" s="203"/>
      <c r="K3" s="30"/>
      <c r="L3" s="30"/>
      <c r="M3" s="30"/>
      <c r="N3" s="30"/>
      <c r="O3" s="30"/>
      <c r="P3" s="30"/>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2014-15 Personal Income Tax and Migrants Integrated Dataset (PITMID)</v>
      </c>
      <c r="B5" s="1"/>
      <c r="C5" s="1"/>
      <c r="D5" s="1"/>
      <c r="E5" s="1"/>
      <c r="F5" s="1"/>
      <c r="G5" s="1"/>
      <c r="H5" s="1"/>
      <c r="I5" s="1"/>
      <c r="J5" s="1"/>
      <c r="K5" s="1"/>
      <c r="L5" s="1"/>
      <c r="M5" s="1"/>
      <c r="N5" s="1"/>
      <c r="O5" s="1"/>
      <c r="P5" s="1"/>
    </row>
    <row r="6" ht="15" customHeight="1">
      <c r="A6" s="32"/>
    </row>
    <row r="7" ht="15" customHeight="1">
      <c r="A7" s="34" t="str">
        <f>"Table 9  "&amp;Contents!C27</f>
        <v>Table 9  Migrants, Taxable income or loss decile characteristics of 2014-15 individual tax return lodgers who were aged 15 years and over on 1 July 2014, By Sex and Visa stream</v>
      </c>
    </row>
    <row r="8" spans="1:10" ht="22.5" customHeight="1">
      <c r="A8" s="34"/>
      <c r="B8" s="204" t="s">
        <v>43</v>
      </c>
      <c r="C8" s="204"/>
      <c r="D8" s="204"/>
      <c r="E8" s="204" t="s">
        <v>44</v>
      </c>
      <c r="F8" s="204"/>
      <c r="G8" s="204"/>
      <c r="H8" s="201" t="s">
        <v>188</v>
      </c>
      <c r="I8" s="201"/>
      <c r="J8" s="201"/>
    </row>
    <row r="9" spans="1:10" s="70" customFormat="1" ht="30" customHeight="1">
      <c r="A9" s="76"/>
      <c r="B9" s="67" t="s">
        <v>0</v>
      </c>
      <c r="C9" s="67" t="s">
        <v>103</v>
      </c>
      <c r="D9" s="67" t="s">
        <v>104</v>
      </c>
      <c r="E9" s="67" t="s">
        <v>0</v>
      </c>
      <c r="F9" s="67" t="s">
        <v>103</v>
      </c>
      <c r="G9" s="67" t="s">
        <v>104</v>
      </c>
      <c r="H9" s="67" t="s">
        <v>0</v>
      </c>
      <c r="I9" s="67" t="s">
        <v>103</v>
      </c>
      <c r="J9" s="67" t="s">
        <v>104</v>
      </c>
    </row>
    <row r="10" spans="1:10" s="15" customFormat="1" ht="15" customHeight="1">
      <c r="A10" s="71"/>
      <c r="B10" s="67" t="s">
        <v>57</v>
      </c>
      <c r="C10" s="67" t="s">
        <v>58</v>
      </c>
      <c r="D10" s="67" t="s">
        <v>59</v>
      </c>
      <c r="E10" s="67" t="s">
        <v>57</v>
      </c>
      <c r="F10" s="67" t="s">
        <v>58</v>
      </c>
      <c r="G10" s="67" t="s">
        <v>59</v>
      </c>
      <c r="H10" s="67" t="s">
        <v>57</v>
      </c>
      <c r="I10" s="67" t="s">
        <v>58</v>
      </c>
      <c r="J10" s="67" t="s">
        <v>59</v>
      </c>
    </row>
    <row r="11" spans="1:4" s="15" customFormat="1" ht="15" customHeight="1">
      <c r="A11" s="82" t="s">
        <v>1</v>
      </c>
      <c r="B11" s="96"/>
      <c r="C11" s="96"/>
      <c r="D11" s="96"/>
    </row>
    <row r="12" spans="1:10" s="15" customFormat="1" ht="15" customHeight="1">
      <c r="A12" s="171" t="s">
        <v>227</v>
      </c>
      <c r="B12" s="125">
        <v>39873</v>
      </c>
      <c r="C12" s="125">
        <v>130507</v>
      </c>
      <c r="D12" s="125">
        <v>4343</v>
      </c>
      <c r="E12" s="125">
        <v>54711</v>
      </c>
      <c r="F12" s="125">
        <v>187807</v>
      </c>
      <c r="G12" s="125">
        <v>3948</v>
      </c>
      <c r="H12" s="125">
        <v>94592</v>
      </c>
      <c r="I12" s="125">
        <v>319515</v>
      </c>
      <c r="J12" s="125">
        <v>4111</v>
      </c>
    </row>
    <row r="13" spans="1:10" s="15" customFormat="1" ht="15" customHeight="1">
      <c r="A13" s="171" t="s">
        <v>228</v>
      </c>
      <c r="B13" s="125">
        <v>36558</v>
      </c>
      <c r="C13" s="125">
        <v>566163</v>
      </c>
      <c r="D13" s="125">
        <v>15655</v>
      </c>
      <c r="E13" s="125">
        <v>44925</v>
      </c>
      <c r="F13" s="125">
        <v>687916</v>
      </c>
      <c r="G13" s="125">
        <v>15400</v>
      </c>
      <c r="H13" s="125">
        <v>81483</v>
      </c>
      <c r="I13" s="125">
        <v>1254102</v>
      </c>
      <c r="J13" s="125">
        <v>15519</v>
      </c>
    </row>
    <row r="14" spans="1:10" s="15" customFormat="1" ht="15" customHeight="1">
      <c r="A14" s="171" t="s">
        <v>229</v>
      </c>
      <c r="B14" s="125">
        <v>39067</v>
      </c>
      <c r="C14" s="125">
        <v>895404</v>
      </c>
      <c r="D14" s="125">
        <v>22688</v>
      </c>
      <c r="E14" s="125">
        <v>42186</v>
      </c>
      <c r="F14" s="125">
        <v>972091</v>
      </c>
      <c r="G14" s="125">
        <v>22900</v>
      </c>
      <c r="H14" s="125">
        <v>81256</v>
      </c>
      <c r="I14" s="125">
        <v>1867548</v>
      </c>
      <c r="J14" s="125">
        <v>22800</v>
      </c>
    </row>
    <row r="15" spans="1:10" s="15" customFormat="1" ht="15" customHeight="1">
      <c r="A15" s="171" t="s">
        <v>230</v>
      </c>
      <c r="B15" s="125">
        <v>37870</v>
      </c>
      <c r="C15" s="125">
        <v>1189799</v>
      </c>
      <c r="D15" s="125">
        <v>31439</v>
      </c>
      <c r="E15" s="125">
        <v>42582</v>
      </c>
      <c r="F15" s="125">
        <v>1335992</v>
      </c>
      <c r="G15" s="125">
        <v>31378</v>
      </c>
      <c r="H15" s="125">
        <v>80451</v>
      </c>
      <c r="I15" s="125">
        <v>2525743</v>
      </c>
      <c r="J15" s="125">
        <v>31406</v>
      </c>
    </row>
    <row r="16" spans="1:10" s="15" customFormat="1" ht="15" customHeight="1">
      <c r="A16" s="171" t="s">
        <v>231</v>
      </c>
      <c r="B16" s="125">
        <v>41836</v>
      </c>
      <c r="C16" s="125">
        <v>1656671</v>
      </c>
      <c r="D16" s="125">
        <v>39614</v>
      </c>
      <c r="E16" s="125">
        <v>43101</v>
      </c>
      <c r="F16" s="125">
        <v>1704784</v>
      </c>
      <c r="G16" s="125">
        <v>39545</v>
      </c>
      <c r="H16" s="125">
        <v>84942</v>
      </c>
      <c r="I16" s="125">
        <v>3361640</v>
      </c>
      <c r="J16" s="125">
        <v>39578</v>
      </c>
    </row>
    <row r="17" spans="1:10" s="15" customFormat="1" ht="15" customHeight="1">
      <c r="A17" s="171" t="s">
        <v>232</v>
      </c>
      <c r="B17" s="125">
        <v>55777</v>
      </c>
      <c r="C17" s="125">
        <v>2702368</v>
      </c>
      <c r="D17" s="125">
        <v>48547</v>
      </c>
      <c r="E17" s="125">
        <v>46474</v>
      </c>
      <c r="F17" s="125">
        <v>2241003</v>
      </c>
      <c r="G17" s="125">
        <v>48183</v>
      </c>
      <c r="H17" s="125">
        <v>102264</v>
      </c>
      <c r="I17" s="125">
        <v>4944002</v>
      </c>
      <c r="J17" s="125">
        <v>48385</v>
      </c>
    </row>
    <row r="18" spans="1:10" s="15" customFormat="1" ht="15" customHeight="1">
      <c r="A18" s="171" t="s">
        <v>233</v>
      </c>
      <c r="B18" s="125">
        <v>63862</v>
      </c>
      <c r="C18" s="125">
        <v>3734472</v>
      </c>
      <c r="D18" s="125">
        <v>58307</v>
      </c>
      <c r="E18" s="125">
        <v>45295</v>
      </c>
      <c r="F18" s="125">
        <v>2644704</v>
      </c>
      <c r="G18" s="125">
        <v>58194</v>
      </c>
      <c r="H18" s="125">
        <v>109169</v>
      </c>
      <c r="I18" s="125">
        <v>6379917</v>
      </c>
      <c r="J18" s="125">
        <v>58262</v>
      </c>
    </row>
    <row r="19" spans="1:10" s="15" customFormat="1" ht="15" customHeight="1">
      <c r="A19" s="171" t="s">
        <v>234</v>
      </c>
      <c r="B19" s="125">
        <v>65760</v>
      </c>
      <c r="C19" s="125">
        <v>4765390</v>
      </c>
      <c r="D19" s="125">
        <v>72285</v>
      </c>
      <c r="E19" s="125">
        <v>41514</v>
      </c>
      <c r="F19" s="125">
        <v>3005166</v>
      </c>
      <c r="G19" s="125">
        <v>72184</v>
      </c>
      <c r="H19" s="125">
        <v>107279</v>
      </c>
      <c r="I19" s="125">
        <v>7771019</v>
      </c>
      <c r="J19" s="125">
        <v>72243</v>
      </c>
    </row>
    <row r="20" spans="1:10" s="15" customFormat="1" ht="15" customHeight="1">
      <c r="A20" s="171" t="s">
        <v>235</v>
      </c>
      <c r="B20" s="125">
        <v>77937</v>
      </c>
      <c r="C20" s="125">
        <v>7298956</v>
      </c>
      <c r="D20" s="125">
        <v>92820</v>
      </c>
      <c r="E20" s="125">
        <v>39595</v>
      </c>
      <c r="F20" s="125">
        <v>3661385</v>
      </c>
      <c r="G20" s="125">
        <v>91228</v>
      </c>
      <c r="H20" s="125">
        <v>117549</v>
      </c>
      <c r="I20" s="125">
        <v>10961875</v>
      </c>
      <c r="J20" s="125">
        <v>92238</v>
      </c>
    </row>
    <row r="21" spans="1:10" s="15" customFormat="1" ht="15" customHeight="1">
      <c r="A21" s="171" t="s">
        <v>236</v>
      </c>
      <c r="B21" s="125">
        <v>97189</v>
      </c>
      <c r="C21" s="125">
        <v>18405460</v>
      </c>
      <c r="D21" s="125">
        <v>149703</v>
      </c>
      <c r="E21" s="125">
        <v>25355</v>
      </c>
      <c r="F21" s="125">
        <v>4347638</v>
      </c>
      <c r="G21" s="125">
        <v>140772</v>
      </c>
      <c r="H21" s="125">
        <v>122551</v>
      </c>
      <c r="I21" s="125">
        <v>22750224</v>
      </c>
      <c r="J21" s="125">
        <v>147736</v>
      </c>
    </row>
    <row r="22" spans="1:10" s="15" customFormat="1" ht="15" customHeight="1">
      <c r="A22" s="82" t="s">
        <v>2</v>
      </c>
      <c r="B22" s="102"/>
      <c r="C22" s="102"/>
      <c r="D22" s="102"/>
      <c r="E22" s="102"/>
      <c r="F22" s="102"/>
      <c r="G22" s="102"/>
      <c r="H22" s="104"/>
      <c r="I22" s="104"/>
      <c r="J22" s="104"/>
    </row>
    <row r="23" spans="1:10" s="15" customFormat="1" ht="15" customHeight="1">
      <c r="A23" s="171" t="s">
        <v>227</v>
      </c>
      <c r="B23" s="125">
        <v>15221</v>
      </c>
      <c r="C23" s="125">
        <v>59098</v>
      </c>
      <c r="D23" s="125">
        <v>4857</v>
      </c>
      <c r="E23" s="125">
        <v>39163</v>
      </c>
      <c r="F23" s="125">
        <v>153545</v>
      </c>
      <c r="G23" s="125">
        <v>4394</v>
      </c>
      <c r="H23" s="125">
        <v>54391</v>
      </c>
      <c r="I23" s="125">
        <v>212373</v>
      </c>
      <c r="J23" s="125">
        <v>4519</v>
      </c>
    </row>
    <row r="24" spans="1:10" s="15" customFormat="1" ht="15" customHeight="1">
      <c r="A24" s="171" t="s">
        <v>228</v>
      </c>
      <c r="B24" s="125">
        <v>17436</v>
      </c>
      <c r="C24" s="125">
        <v>271390</v>
      </c>
      <c r="D24" s="125">
        <v>15759</v>
      </c>
      <c r="E24" s="125">
        <v>37260</v>
      </c>
      <c r="F24" s="125">
        <v>573360</v>
      </c>
      <c r="G24" s="125">
        <v>15520</v>
      </c>
      <c r="H24" s="125">
        <v>54702</v>
      </c>
      <c r="I24" s="125">
        <v>844872</v>
      </c>
      <c r="J24" s="125">
        <v>15600</v>
      </c>
    </row>
    <row r="25" spans="1:10" s="15" customFormat="1" ht="15" customHeight="1">
      <c r="A25" s="171" t="s">
        <v>229</v>
      </c>
      <c r="B25" s="125">
        <v>19332</v>
      </c>
      <c r="C25" s="125">
        <v>442313</v>
      </c>
      <c r="D25" s="125">
        <v>22627</v>
      </c>
      <c r="E25" s="125">
        <v>34980</v>
      </c>
      <c r="F25" s="125">
        <v>803189</v>
      </c>
      <c r="G25" s="125">
        <v>22781</v>
      </c>
      <c r="H25" s="125">
        <v>54318</v>
      </c>
      <c r="I25" s="125">
        <v>1245667</v>
      </c>
      <c r="J25" s="125">
        <v>22727</v>
      </c>
    </row>
    <row r="26" spans="1:10" s="15" customFormat="1" ht="15" customHeight="1">
      <c r="A26" s="171" t="s">
        <v>230</v>
      </c>
      <c r="B26" s="125">
        <v>17555</v>
      </c>
      <c r="C26" s="125">
        <v>551263</v>
      </c>
      <c r="D26" s="125">
        <v>31412</v>
      </c>
      <c r="E26" s="125">
        <v>32861</v>
      </c>
      <c r="F26" s="125">
        <v>1029616</v>
      </c>
      <c r="G26" s="125">
        <v>31285</v>
      </c>
      <c r="H26" s="125">
        <v>50426</v>
      </c>
      <c r="I26" s="125">
        <v>1581158</v>
      </c>
      <c r="J26" s="125">
        <v>31336</v>
      </c>
    </row>
    <row r="27" spans="1:10" s="15" customFormat="1" ht="15" customHeight="1">
      <c r="A27" s="171" t="s">
        <v>231</v>
      </c>
      <c r="B27" s="125">
        <v>18851</v>
      </c>
      <c r="C27" s="125">
        <v>746051</v>
      </c>
      <c r="D27" s="125">
        <v>39587</v>
      </c>
      <c r="E27" s="125">
        <v>30739</v>
      </c>
      <c r="F27" s="125">
        <v>1211392</v>
      </c>
      <c r="G27" s="125">
        <v>39307</v>
      </c>
      <c r="H27" s="125">
        <v>49593</v>
      </c>
      <c r="I27" s="125">
        <v>1957558</v>
      </c>
      <c r="J27" s="125">
        <v>39412</v>
      </c>
    </row>
    <row r="28" spans="1:10" s="15" customFormat="1" ht="15" customHeight="1">
      <c r="A28" s="171" t="s">
        <v>232</v>
      </c>
      <c r="B28" s="125">
        <v>19775</v>
      </c>
      <c r="C28" s="125">
        <v>951698</v>
      </c>
      <c r="D28" s="125">
        <v>48066</v>
      </c>
      <c r="E28" s="125">
        <v>25139</v>
      </c>
      <c r="F28" s="125">
        <v>1205196</v>
      </c>
      <c r="G28" s="125">
        <v>47783</v>
      </c>
      <c r="H28" s="125">
        <v>44919</v>
      </c>
      <c r="I28" s="125">
        <v>2157159</v>
      </c>
      <c r="J28" s="125">
        <v>47912</v>
      </c>
    </row>
    <row r="29" spans="1:10" s="15" customFormat="1" ht="15" customHeight="1">
      <c r="A29" s="171" t="s">
        <v>233</v>
      </c>
      <c r="B29" s="125">
        <v>18446</v>
      </c>
      <c r="C29" s="125">
        <v>1078196</v>
      </c>
      <c r="D29" s="125">
        <v>58249</v>
      </c>
      <c r="E29" s="125">
        <v>18696</v>
      </c>
      <c r="F29" s="125">
        <v>1090112</v>
      </c>
      <c r="G29" s="125">
        <v>58033</v>
      </c>
      <c r="H29" s="125">
        <v>37144</v>
      </c>
      <c r="I29" s="125">
        <v>2168408</v>
      </c>
      <c r="J29" s="125">
        <v>58148</v>
      </c>
    </row>
    <row r="30" spans="1:10" s="15" customFormat="1" ht="15" customHeight="1">
      <c r="A30" s="171" t="s">
        <v>234</v>
      </c>
      <c r="B30" s="125">
        <v>16560</v>
      </c>
      <c r="C30" s="125">
        <v>1196546</v>
      </c>
      <c r="D30" s="125">
        <v>71944</v>
      </c>
      <c r="E30" s="125">
        <v>13769</v>
      </c>
      <c r="F30" s="125">
        <v>993705</v>
      </c>
      <c r="G30" s="125">
        <v>71776</v>
      </c>
      <c r="H30" s="125">
        <v>30331</v>
      </c>
      <c r="I30" s="125">
        <v>2190419</v>
      </c>
      <c r="J30" s="125">
        <v>71865</v>
      </c>
    </row>
    <row r="31" spans="1:10" s="15" customFormat="1" ht="15" customHeight="1">
      <c r="A31" s="171" t="s">
        <v>235</v>
      </c>
      <c r="B31" s="125">
        <v>15151</v>
      </c>
      <c r="C31" s="125">
        <v>1411757</v>
      </c>
      <c r="D31" s="125">
        <v>92086</v>
      </c>
      <c r="E31" s="125">
        <v>9716</v>
      </c>
      <c r="F31" s="125">
        <v>894527</v>
      </c>
      <c r="G31" s="125">
        <v>90541</v>
      </c>
      <c r="H31" s="125">
        <v>24871</v>
      </c>
      <c r="I31" s="125">
        <v>2306716</v>
      </c>
      <c r="J31" s="125">
        <v>91445</v>
      </c>
    </row>
    <row r="32" spans="1:10" s="15" customFormat="1" ht="15" customHeight="1">
      <c r="A32" s="171" t="s">
        <v>236</v>
      </c>
      <c r="B32" s="125">
        <v>16345</v>
      </c>
      <c r="C32" s="125">
        <v>3084266</v>
      </c>
      <c r="D32" s="125">
        <v>149725</v>
      </c>
      <c r="E32" s="125">
        <v>6589</v>
      </c>
      <c r="F32" s="125">
        <v>1154622</v>
      </c>
      <c r="G32" s="125">
        <v>143594</v>
      </c>
      <c r="H32" s="125">
        <v>22935</v>
      </c>
      <c r="I32" s="125">
        <v>4238475</v>
      </c>
      <c r="J32" s="125">
        <v>147880</v>
      </c>
    </row>
    <row r="33" spans="1:10" s="15" customFormat="1" ht="15" customHeight="1">
      <c r="A33" s="82" t="s">
        <v>3</v>
      </c>
      <c r="B33" s="102"/>
      <c r="C33" s="102"/>
      <c r="D33" s="102"/>
      <c r="E33" s="102"/>
      <c r="F33" s="102"/>
      <c r="G33" s="102"/>
      <c r="H33" s="104"/>
      <c r="I33" s="104"/>
      <c r="J33" s="104"/>
    </row>
    <row r="34" spans="1:10" s="15" customFormat="1" ht="15" customHeight="1">
      <c r="A34" s="171" t="s">
        <v>227</v>
      </c>
      <c r="B34" s="125">
        <v>2880</v>
      </c>
      <c r="C34" s="125">
        <v>14531</v>
      </c>
      <c r="D34" s="125">
        <v>6392</v>
      </c>
      <c r="E34" s="125">
        <v>2350</v>
      </c>
      <c r="F34" s="125">
        <v>13194</v>
      </c>
      <c r="G34" s="125">
        <v>6384</v>
      </c>
      <c r="H34" s="125">
        <v>5236</v>
      </c>
      <c r="I34" s="125">
        <v>27838</v>
      </c>
      <c r="J34" s="125">
        <v>6392</v>
      </c>
    </row>
    <row r="35" spans="1:10" s="15" customFormat="1" ht="15" customHeight="1">
      <c r="A35" s="171" t="s">
        <v>228</v>
      </c>
      <c r="B35" s="125">
        <v>6868</v>
      </c>
      <c r="C35" s="125">
        <v>106871</v>
      </c>
      <c r="D35" s="125">
        <v>15702</v>
      </c>
      <c r="E35" s="125">
        <v>4468</v>
      </c>
      <c r="F35" s="125">
        <v>69452</v>
      </c>
      <c r="G35" s="125">
        <v>15737</v>
      </c>
      <c r="H35" s="125">
        <v>11335</v>
      </c>
      <c r="I35" s="125">
        <v>176319</v>
      </c>
      <c r="J35" s="125">
        <v>15719</v>
      </c>
    </row>
    <row r="36" spans="1:10" s="15" customFormat="1" ht="15" customHeight="1">
      <c r="A36" s="171" t="s">
        <v>229</v>
      </c>
      <c r="B36" s="125">
        <v>7858</v>
      </c>
      <c r="C36" s="125">
        <v>181122</v>
      </c>
      <c r="D36" s="125">
        <v>22887</v>
      </c>
      <c r="E36" s="125">
        <v>4996</v>
      </c>
      <c r="F36" s="125">
        <v>115109</v>
      </c>
      <c r="G36" s="125">
        <v>22882</v>
      </c>
      <c r="H36" s="125">
        <v>12859</v>
      </c>
      <c r="I36" s="125">
        <v>296348</v>
      </c>
      <c r="J36" s="125">
        <v>22886</v>
      </c>
    </row>
    <row r="37" spans="1:10" s="15" customFormat="1" ht="15" customHeight="1">
      <c r="A37" s="171" t="s">
        <v>230</v>
      </c>
      <c r="B37" s="125">
        <v>7216</v>
      </c>
      <c r="C37" s="125">
        <v>226561</v>
      </c>
      <c r="D37" s="125">
        <v>31413</v>
      </c>
      <c r="E37" s="125">
        <v>4412</v>
      </c>
      <c r="F37" s="125">
        <v>138023</v>
      </c>
      <c r="G37" s="125">
        <v>31279</v>
      </c>
      <c r="H37" s="125">
        <v>11625</v>
      </c>
      <c r="I37" s="125">
        <v>364458</v>
      </c>
      <c r="J37" s="125">
        <v>31363</v>
      </c>
    </row>
    <row r="38" spans="1:10" s="15" customFormat="1" ht="15" customHeight="1">
      <c r="A38" s="171" t="s">
        <v>231</v>
      </c>
      <c r="B38" s="125">
        <v>7373</v>
      </c>
      <c r="C38" s="125">
        <v>291801</v>
      </c>
      <c r="D38" s="125">
        <v>39588</v>
      </c>
      <c r="E38" s="125">
        <v>3612</v>
      </c>
      <c r="F38" s="125">
        <v>142070</v>
      </c>
      <c r="G38" s="125">
        <v>39170</v>
      </c>
      <c r="H38" s="125">
        <v>10986</v>
      </c>
      <c r="I38" s="125">
        <v>433934</v>
      </c>
      <c r="J38" s="125">
        <v>39466</v>
      </c>
    </row>
    <row r="39" spans="1:10" s="15" customFormat="1" ht="15" customHeight="1">
      <c r="A39" s="171" t="s">
        <v>232</v>
      </c>
      <c r="B39" s="125">
        <v>6462</v>
      </c>
      <c r="C39" s="125">
        <v>309750</v>
      </c>
      <c r="D39" s="125">
        <v>47756</v>
      </c>
      <c r="E39" s="125">
        <v>2330</v>
      </c>
      <c r="F39" s="125">
        <v>111288</v>
      </c>
      <c r="G39" s="125">
        <v>47444</v>
      </c>
      <c r="H39" s="125">
        <v>8796</v>
      </c>
      <c r="I39" s="125">
        <v>421215</v>
      </c>
      <c r="J39" s="125">
        <v>47683</v>
      </c>
    </row>
    <row r="40" spans="1:10" s="15" customFormat="1" ht="15" customHeight="1">
      <c r="A40" s="171" t="s">
        <v>233</v>
      </c>
      <c r="B40" s="125">
        <v>4562</v>
      </c>
      <c r="C40" s="125">
        <v>265224</v>
      </c>
      <c r="D40" s="125">
        <v>57874</v>
      </c>
      <c r="E40" s="125">
        <v>1241</v>
      </c>
      <c r="F40" s="125">
        <v>72293</v>
      </c>
      <c r="G40" s="125">
        <v>57936</v>
      </c>
      <c r="H40" s="125">
        <v>5809</v>
      </c>
      <c r="I40" s="125">
        <v>337831</v>
      </c>
      <c r="J40" s="125">
        <v>57897</v>
      </c>
    </row>
    <row r="41" spans="1:10" s="15" customFormat="1" ht="15" customHeight="1">
      <c r="A41" s="171" t="s">
        <v>234</v>
      </c>
      <c r="B41" s="125">
        <v>2657</v>
      </c>
      <c r="C41" s="125">
        <v>189926</v>
      </c>
      <c r="D41" s="125">
        <v>70929</v>
      </c>
      <c r="E41" s="125">
        <v>695</v>
      </c>
      <c r="F41" s="125">
        <v>49754</v>
      </c>
      <c r="G41" s="125">
        <v>71051</v>
      </c>
      <c r="H41" s="125">
        <v>3353</v>
      </c>
      <c r="I41" s="125">
        <v>239844</v>
      </c>
      <c r="J41" s="125">
        <v>70952</v>
      </c>
    </row>
    <row r="42" spans="1:10" s="15" customFormat="1" ht="15" customHeight="1">
      <c r="A42" s="171" t="s">
        <v>235</v>
      </c>
      <c r="B42" s="125">
        <v>1424</v>
      </c>
      <c r="C42" s="125">
        <v>130058</v>
      </c>
      <c r="D42" s="125">
        <v>89561</v>
      </c>
      <c r="E42" s="125">
        <v>319</v>
      </c>
      <c r="F42" s="125">
        <v>29077</v>
      </c>
      <c r="G42" s="125">
        <v>89218</v>
      </c>
      <c r="H42" s="125">
        <v>1742</v>
      </c>
      <c r="I42" s="125">
        <v>158963</v>
      </c>
      <c r="J42" s="125">
        <v>89484</v>
      </c>
    </row>
    <row r="43" spans="1:10" s="15" customFormat="1" ht="15" customHeight="1">
      <c r="A43" s="171" t="s">
        <v>236</v>
      </c>
      <c r="B43" s="125">
        <v>596</v>
      </c>
      <c r="C43" s="125">
        <v>96027</v>
      </c>
      <c r="D43" s="125">
        <v>137613</v>
      </c>
      <c r="E43" s="125">
        <v>124</v>
      </c>
      <c r="F43" s="125">
        <v>18753</v>
      </c>
      <c r="G43" s="125">
        <v>131746</v>
      </c>
      <c r="H43" s="125">
        <v>720</v>
      </c>
      <c r="I43" s="125">
        <v>115009</v>
      </c>
      <c r="J43" s="125">
        <v>136021</v>
      </c>
    </row>
    <row r="44" spans="1:10" s="15" customFormat="1" ht="15" customHeight="1">
      <c r="A44" s="82" t="s">
        <v>143</v>
      </c>
      <c r="B44" s="102"/>
      <c r="C44" s="102"/>
      <c r="D44" s="102"/>
      <c r="E44" s="102"/>
      <c r="F44" s="102"/>
      <c r="G44" s="102"/>
      <c r="H44" s="104"/>
      <c r="I44" s="104"/>
      <c r="J44" s="104"/>
    </row>
    <row r="45" spans="1:10" s="15" customFormat="1" ht="15" customHeight="1">
      <c r="A45" s="171" t="s">
        <v>227</v>
      </c>
      <c r="B45" s="125">
        <v>7899</v>
      </c>
      <c r="C45" s="125">
        <v>38204</v>
      </c>
      <c r="D45" s="125">
        <v>4895</v>
      </c>
      <c r="E45" s="125">
        <v>5854</v>
      </c>
      <c r="F45" s="125">
        <v>27160</v>
      </c>
      <c r="G45" s="125">
        <v>4572</v>
      </c>
      <c r="H45" s="125">
        <v>13751</v>
      </c>
      <c r="I45" s="125">
        <v>65396</v>
      </c>
      <c r="J45" s="125">
        <v>4759</v>
      </c>
    </row>
    <row r="46" spans="1:10" s="15" customFormat="1" ht="15" customHeight="1">
      <c r="A46" s="171" t="s">
        <v>228</v>
      </c>
      <c r="B46" s="125">
        <v>6297</v>
      </c>
      <c r="C46" s="125">
        <v>97064</v>
      </c>
      <c r="D46" s="125">
        <v>15597</v>
      </c>
      <c r="E46" s="125">
        <v>4286</v>
      </c>
      <c r="F46" s="125">
        <v>65037</v>
      </c>
      <c r="G46" s="125">
        <v>15150</v>
      </c>
      <c r="H46" s="125">
        <v>10581</v>
      </c>
      <c r="I46" s="125">
        <v>162097</v>
      </c>
      <c r="J46" s="125">
        <v>15401</v>
      </c>
    </row>
    <row r="47" spans="1:10" s="15" customFormat="1" ht="15" customHeight="1">
      <c r="A47" s="171" t="s">
        <v>229</v>
      </c>
      <c r="B47" s="125">
        <v>5600</v>
      </c>
      <c r="C47" s="125">
        <v>127641</v>
      </c>
      <c r="D47" s="125">
        <v>22541</v>
      </c>
      <c r="E47" s="125">
        <v>3082</v>
      </c>
      <c r="F47" s="125">
        <v>70382</v>
      </c>
      <c r="G47" s="125">
        <v>22595</v>
      </c>
      <c r="H47" s="125">
        <v>8683</v>
      </c>
      <c r="I47" s="125">
        <v>198080</v>
      </c>
      <c r="J47" s="125">
        <v>22562</v>
      </c>
    </row>
    <row r="48" spans="1:10" s="15" customFormat="1" ht="15" customHeight="1">
      <c r="A48" s="171" t="s">
        <v>230</v>
      </c>
      <c r="B48" s="125">
        <v>3722</v>
      </c>
      <c r="C48" s="125">
        <v>115405</v>
      </c>
      <c r="D48" s="125">
        <v>30868</v>
      </c>
      <c r="E48" s="125">
        <v>2096</v>
      </c>
      <c r="F48" s="125">
        <v>64865</v>
      </c>
      <c r="G48" s="125">
        <v>30706</v>
      </c>
      <c r="H48" s="125">
        <v>5820</v>
      </c>
      <c r="I48" s="125">
        <v>180361</v>
      </c>
      <c r="J48" s="125">
        <v>30811</v>
      </c>
    </row>
    <row r="49" spans="1:10" s="15" customFormat="1" ht="15" customHeight="1">
      <c r="A49" s="171" t="s">
        <v>231</v>
      </c>
      <c r="B49" s="125">
        <v>2291</v>
      </c>
      <c r="C49" s="125">
        <v>90069</v>
      </c>
      <c r="D49" s="125">
        <v>39190</v>
      </c>
      <c r="E49" s="125">
        <v>1215</v>
      </c>
      <c r="F49" s="125">
        <v>47564</v>
      </c>
      <c r="G49" s="125">
        <v>38878</v>
      </c>
      <c r="H49" s="125">
        <v>3500</v>
      </c>
      <c r="I49" s="125">
        <v>137374</v>
      </c>
      <c r="J49" s="125">
        <v>39096</v>
      </c>
    </row>
    <row r="50" spans="1:10" s="15" customFormat="1" ht="15" customHeight="1">
      <c r="A50" s="171" t="s">
        <v>232</v>
      </c>
      <c r="B50" s="125">
        <v>1611</v>
      </c>
      <c r="C50" s="125">
        <v>77144</v>
      </c>
      <c r="D50" s="125">
        <v>47731</v>
      </c>
      <c r="E50" s="125">
        <v>753</v>
      </c>
      <c r="F50" s="125">
        <v>35994</v>
      </c>
      <c r="G50" s="125">
        <v>47654</v>
      </c>
      <c r="H50" s="125">
        <v>2364</v>
      </c>
      <c r="I50" s="125">
        <v>113204</v>
      </c>
      <c r="J50" s="125">
        <v>47696</v>
      </c>
    </row>
    <row r="51" spans="1:10" s="15" customFormat="1" ht="15" customHeight="1">
      <c r="A51" s="171" t="s">
        <v>233</v>
      </c>
      <c r="B51" s="125">
        <v>868</v>
      </c>
      <c r="C51" s="125">
        <v>50050</v>
      </c>
      <c r="D51" s="125">
        <v>57090</v>
      </c>
      <c r="E51" s="125">
        <v>391</v>
      </c>
      <c r="F51" s="125">
        <v>22425</v>
      </c>
      <c r="G51" s="125">
        <v>56797</v>
      </c>
      <c r="H51" s="125">
        <v>1252</v>
      </c>
      <c r="I51" s="125">
        <v>72060</v>
      </c>
      <c r="J51" s="125">
        <v>56998</v>
      </c>
    </row>
    <row r="52" spans="1:10" s="15" customFormat="1" ht="15" customHeight="1">
      <c r="A52" s="171" t="s">
        <v>234</v>
      </c>
      <c r="B52" s="125">
        <v>352</v>
      </c>
      <c r="C52" s="125">
        <v>25263</v>
      </c>
      <c r="D52" s="125">
        <v>70842</v>
      </c>
      <c r="E52" s="125">
        <v>145</v>
      </c>
      <c r="F52" s="125">
        <v>10335</v>
      </c>
      <c r="G52" s="125">
        <v>70844</v>
      </c>
      <c r="H52" s="125">
        <v>498</v>
      </c>
      <c r="I52" s="125">
        <v>35689</v>
      </c>
      <c r="J52" s="125">
        <v>70843</v>
      </c>
    </row>
    <row r="53" spans="1:10" s="15" customFormat="1" ht="15" customHeight="1">
      <c r="A53" s="171" t="s">
        <v>235</v>
      </c>
      <c r="B53" s="125">
        <v>131</v>
      </c>
      <c r="C53" s="125">
        <v>12121</v>
      </c>
      <c r="D53" s="125">
        <v>90239</v>
      </c>
      <c r="E53" s="125">
        <v>58</v>
      </c>
      <c r="F53" s="125">
        <v>5157</v>
      </c>
      <c r="G53" s="125">
        <v>88721</v>
      </c>
      <c r="H53" s="125">
        <v>194</v>
      </c>
      <c r="I53" s="125">
        <v>17751</v>
      </c>
      <c r="J53" s="125">
        <v>89670</v>
      </c>
    </row>
    <row r="54" spans="1:10" s="15" customFormat="1" ht="15" customHeight="1">
      <c r="A54" s="171" t="s">
        <v>236</v>
      </c>
      <c r="B54" s="125">
        <v>69</v>
      </c>
      <c r="C54" s="125">
        <v>13350</v>
      </c>
      <c r="D54" s="125">
        <v>138203</v>
      </c>
      <c r="E54" s="125">
        <v>33</v>
      </c>
      <c r="F54" s="125">
        <v>5227</v>
      </c>
      <c r="G54" s="125">
        <v>142185</v>
      </c>
      <c r="H54" s="125">
        <v>102</v>
      </c>
      <c r="I54" s="125">
        <v>18745</v>
      </c>
      <c r="J54" s="125">
        <v>139164</v>
      </c>
    </row>
    <row r="55" spans="1:10" s="15" customFormat="1" ht="15" customHeight="1">
      <c r="A55" s="82" t="s">
        <v>113</v>
      </c>
      <c r="B55" s="102"/>
      <c r="C55" s="102"/>
      <c r="D55" s="102"/>
      <c r="E55" s="102"/>
      <c r="F55" s="102"/>
      <c r="G55" s="102"/>
      <c r="H55" s="104"/>
      <c r="I55" s="104"/>
      <c r="J55" s="104"/>
    </row>
    <row r="56" spans="1:10" ht="15" customHeight="1">
      <c r="A56" s="171" t="s">
        <v>227</v>
      </c>
      <c r="B56" s="125">
        <v>65905</v>
      </c>
      <c r="C56" s="125">
        <v>242135</v>
      </c>
      <c r="D56" s="125">
        <v>4637</v>
      </c>
      <c r="E56" s="125">
        <v>102131</v>
      </c>
      <c r="F56" s="125">
        <v>381822</v>
      </c>
      <c r="G56" s="125">
        <v>4220</v>
      </c>
      <c r="H56" s="125">
        <v>168049</v>
      </c>
      <c r="I56" s="125">
        <v>625157</v>
      </c>
      <c r="J56" s="125">
        <v>4396</v>
      </c>
    </row>
    <row r="57" spans="1:10" ht="15" customHeight="1">
      <c r="A57" s="171" t="s">
        <v>228</v>
      </c>
      <c r="B57" s="125">
        <v>67216</v>
      </c>
      <c r="C57" s="125">
        <v>1042414</v>
      </c>
      <c r="D57" s="125">
        <v>15679</v>
      </c>
      <c r="E57" s="125">
        <v>90977</v>
      </c>
      <c r="F57" s="125">
        <v>1396390</v>
      </c>
      <c r="G57" s="125">
        <v>15458</v>
      </c>
      <c r="H57" s="125">
        <v>158199</v>
      </c>
      <c r="I57" s="125">
        <v>2438904</v>
      </c>
      <c r="J57" s="125">
        <v>15556</v>
      </c>
    </row>
    <row r="58" spans="1:10" ht="15" customHeight="1">
      <c r="A58" s="171" t="s">
        <v>229</v>
      </c>
      <c r="B58" s="125">
        <v>71908</v>
      </c>
      <c r="C58" s="125">
        <v>1647653</v>
      </c>
      <c r="D58" s="125">
        <v>22682</v>
      </c>
      <c r="E58" s="125">
        <v>85303</v>
      </c>
      <c r="F58" s="125">
        <v>1962134</v>
      </c>
      <c r="G58" s="125">
        <v>22838</v>
      </c>
      <c r="H58" s="125">
        <v>157223</v>
      </c>
      <c r="I58" s="125">
        <v>3610086</v>
      </c>
      <c r="J58" s="125">
        <v>22767</v>
      </c>
    </row>
    <row r="59" spans="1:10" ht="15" customHeight="1">
      <c r="A59" s="171" t="s">
        <v>230</v>
      </c>
      <c r="B59" s="125">
        <v>66401</v>
      </c>
      <c r="C59" s="125">
        <v>2084208</v>
      </c>
      <c r="D59" s="125">
        <v>31397</v>
      </c>
      <c r="E59" s="125">
        <v>82011</v>
      </c>
      <c r="F59" s="125">
        <v>2570364</v>
      </c>
      <c r="G59" s="125">
        <v>31316</v>
      </c>
      <c r="H59" s="125">
        <v>148418</v>
      </c>
      <c r="I59" s="125">
        <v>4654740</v>
      </c>
      <c r="J59" s="125">
        <v>31352</v>
      </c>
    </row>
    <row r="60" spans="1:10" ht="15" customHeight="1">
      <c r="A60" s="171" t="s">
        <v>231</v>
      </c>
      <c r="B60" s="125">
        <v>70391</v>
      </c>
      <c r="C60" s="125">
        <v>2786166</v>
      </c>
      <c r="D60" s="125">
        <v>39592</v>
      </c>
      <c r="E60" s="125">
        <v>78723</v>
      </c>
      <c r="F60" s="125">
        <v>3107994</v>
      </c>
      <c r="G60" s="125">
        <v>39416</v>
      </c>
      <c r="H60" s="125">
        <v>149128</v>
      </c>
      <c r="I60" s="125">
        <v>5894705</v>
      </c>
      <c r="J60" s="125">
        <v>39503</v>
      </c>
    </row>
    <row r="61" spans="1:10" ht="15" customHeight="1">
      <c r="A61" s="171" t="s">
        <v>232</v>
      </c>
      <c r="B61" s="125">
        <v>83702</v>
      </c>
      <c r="C61" s="125">
        <v>4044799</v>
      </c>
      <c r="D61" s="125">
        <v>48359</v>
      </c>
      <c r="E61" s="125">
        <v>74761</v>
      </c>
      <c r="F61" s="125">
        <v>3596585</v>
      </c>
      <c r="G61" s="125">
        <v>48021</v>
      </c>
      <c r="H61" s="125">
        <v>158476</v>
      </c>
      <c r="I61" s="125">
        <v>7642041</v>
      </c>
      <c r="J61" s="125">
        <v>48199</v>
      </c>
    </row>
    <row r="62" spans="1:10" ht="15" customHeight="1">
      <c r="A62" s="171" t="s">
        <v>233</v>
      </c>
      <c r="B62" s="125">
        <v>87790</v>
      </c>
      <c r="C62" s="125">
        <v>5130894</v>
      </c>
      <c r="D62" s="125">
        <v>58260</v>
      </c>
      <c r="E62" s="125">
        <v>65661</v>
      </c>
      <c r="F62" s="125">
        <v>3831789</v>
      </c>
      <c r="G62" s="125">
        <v>58134</v>
      </c>
      <c r="H62" s="125">
        <v>153460</v>
      </c>
      <c r="I62" s="125">
        <v>8963303</v>
      </c>
      <c r="J62" s="125">
        <v>58205</v>
      </c>
    </row>
    <row r="63" spans="1:10" ht="15" customHeight="1">
      <c r="A63" s="171" t="s">
        <v>234</v>
      </c>
      <c r="B63" s="125">
        <v>85392</v>
      </c>
      <c r="C63" s="125">
        <v>6181514</v>
      </c>
      <c r="D63" s="125">
        <v>72170</v>
      </c>
      <c r="E63" s="125">
        <v>56152</v>
      </c>
      <c r="F63" s="125">
        <v>4061214</v>
      </c>
      <c r="G63" s="125">
        <v>72064</v>
      </c>
      <c r="H63" s="125">
        <v>141551</v>
      </c>
      <c r="I63" s="125">
        <v>10243341</v>
      </c>
      <c r="J63" s="125">
        <v>72132</v>
      </c>
    </row>
    <row r="64" spans="1:10" ht="15" customHeight="1">
      <c r="A64" s="171" t="s">
        <v>235</v>
      </c>
      <c r="B64" s="125">
        <v>94700</v>
      </c>
      <c r="C64" s="125">
        <v>8858450</v>
      </c>
      <c r="D64" s="125">
        <v>92651</v>
      </c>
      <c r="E64" s="125">
        <v>49726</v>
      </c>
      <c r="F64" s="125">
        <v>4593618</v>
      </c>
      <c r="G64" s="125">
        <v>91056</v>
      </c>
      <c r="H64" s="125">
        <v>144441</v>
      </c>
      <c r="I64" s="125">
        <v>13453405</v>
      </c>
      <c r="J64" s="125">
        <v>92072</v>
      </c>
    </row>
    <row r="65" spans="1:10" ht="15" customHeight="1">
      <c r="A65" s="171" t="s">
        <v>236</v>
      </c>
      <c r="B65" s="125">
        <v>114249</v>
      </c>
      <c r="C65" s="125">
        <v>21610558</v>
      </c>
      <c r="D65" s="125">
        <v>149637</v>
      </c>
      <c r="E65" s="125">
        <v>32117</v>
      </c>
      <c r="F65" s="125">
        <v>5536162</v>
      </c>
      <c r="G65" s="125">
        <v>141246</v>
      </c>
      <c r="H65" s="125">
        <v>146365</v>
      </c>
      <c r="I65" s="125">
        <v>27129273</v>
      </c>
      <c r="J65" s="125">
        <v>147660</v>
      </c>
    </row>
    <row r="66" ht="15" customHeight="1">
      <c r="A66" s="6"/>
    </row>
    <row r="67" ht="15" customHeight="1">
      <c r="A67" s="5" t="s">
        <v>193</v>
      </c>
    </row>
    <row r="68" ht="15" customHeight="1">
      <c r="A68" s="5" t="s">
        <v>167</v>
      </c>
    </row>
    <row r="69" spans="1:6" ht="15">
      <c r="A69" s="5" t="s">
        <v>224</v>
      </c>
      <c r="E69" s="109"/>
      <c r="F69" s="5"/>
    </row>
    <row r="70" spans="1:6" ht="15">
      <c r="A70" s="12" t="s">
        <v>125</v>
      </c>
      <c r="E70" s="45"/>
      <c r="F70" s="12"/>
    </row>
    <row r="72" ht="15" customHeight="1">
      <c r="A72" s="110" t="s">
        <v>194</v>
      </c>
    </row>
  </sheetData>
  <sheetProtection sheet="1"/>
  <mergeCells count="6">
    <mergeCell ref="A1:J1"/>
    <mergeCell ref="B8:D8"/>
    <mergeCell ref="E8:G8"/>
    <mergeCell ref="H8:J8"/>
    <mergeCell ref="A2:J2"/>
    <mergeCell ref="A3:J3"/>
  </mergeCells>
  <hyperlinks>
    <hyperlink ref="A72"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1" r:id="rId3"/>
  <rowBreaks count="2" manualBreakCount="2">
    <brk id="32" max="9" man="1"/>
    <brk id="54" max="9" man="1"/>
  </rowBreaks>
  <drawing r:id="rId2"/>
</worksheet>
</file>

<file path=xl/worksheets/sheet22.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ustomHeight="1"/>
  <cols>
    <col min="1" max="1" width="40.00390625" style="14" customWidth="1"/>
    <col min="2" max="10" width="14.140625" style="14" customWidth="1"/>
    <col min="11" max="11" width="9.140625" style="14" customWidth="1"/>
    <col min="12" max="16384" width="9.140625" style="14" customWidth="1"/>
  </cols>
  <sheetData>
    <row r="1" spans="1:10" ht="60" customHeight="1">
      <c r="A1" s="192" t="s">
        <v>160</v>
      </c>
      <c r="B1" s="192"/>
      <c r="C1" s="192"/>
      <c r="D1" s="192"/>
      <c r="E1" s="192"/>
      <c r="F1" s="192"/>
      <c r="G1" s="192"/>
      <c r="H1" s="192"/>
      <c r="I1" s="192"/>
      <c r="J1" s="192"/>
    </row>
    <row r="2" spans="1:10" ht="18.75" customHeight="1">
      <c r="A2" s="202" t="str">
        <f>Contents!A2</f>
        <v>34180DS0001 Personal Income of Migrants, Australia, 2014-15</v>
      </c>
      <c r="B2" s="202"/>
      <c r="C2" s="202"/>
      <c r="D2" s="202"/>
      <c r="E2" s="202"/>
      <c r="F2" s="202"/>
      <c r="G2" s="202"/>
      <c r="H2" s="202"/>
      <c r="I2" s="202"/>
      <c r="J2" s="202"/>
    </row>
    <row r="3" spans="1:10" ht="15" customHeight="1">
      <c r="A3" s="203" t="s">
        <v>218</v>
      </c>
      <c r="B3" s="203"/>
      <c r="C3" s="203"/>
      <c r="D3" s="203"/>
      <c r="E3" s="203"/>
      <c r="F3" s="203"/>
      <c r="G3" s="203"/>
      <c r="H3" s="203"/>
      <c r="I3" s="203"/>
      <c r="J3" s="203"/>
    </row>
    <row r="4" spans="1:10" ht="15" customHeight="1">
      <c r="A4" s="30"/>
      <c r="B4" s="1"/>
      <c r="C4" s="1"/>
      <c r="D4" s="1"/>
      <c r="E4" s="1"/>
      <c r="F4" s="1"/>
      <c r="G4" s="1"/>
      <c r="H4" s="1"/>
      <c r="I4" s="1"/>
      <c r="J4" s="1"/>
    </row>
    <row r="5" spans="1:10" ht="18.75" customHeight="1">
      <c r="A5" s="32" t="str">
        <f>Contents!A5</f>
        <v>Linked Migrant Taxpayer Records from the 2014-15 Personal Income Tax and Migrants Integrated Dataset (PITMID)</v>
      </c>
      <c r="B5" s="1"/>
      <c r="C5" s="1"/>
      <c r="D5" s="1"/>
      <c r="E5" s="1"/>
      <c r="F5" s="1"/>
      <c r="G5" s="1"/>
      <c r="H5" s="1"/>
      <c r="I5" s="1"/>
      <c r="J5" s="1"/>
    </row>
    <row r="6" ht="15" customHeight="1">
      <c r="A6" s="32"/>
    </row>
    <row r="7" ht="15" customHeight="1">
      <c r="A7" s="34" t="str">
        <f>"Table 10  "&amp;Contents!C29</f>
        <v>Table 10  Australian Taxpayer Population and Migrant Taxpayers, Employee income, By Sex, Occupation of main job and Visa stream</v>
      </c>
    </row>
    <row r="8" spans="1:10" s="15" customFormat="1" ht="22.5" customHeight="1">
      <c r="A8" s="35"/>
      <c r="B8" s="204" t="s">
        <v>43</v>
      </c>
      <c r="C8" s="204"/>
      <c r="D8" s="204"/>
      <c r="E8" s="205" t="s">
        <v>44</v>
      </c>
      <c r="F8" s="205"/>
      <c r="G8" s="205"/>
      <c r="H8" s="205" t="s">
        <v>188</v>
      </c>
      <c r="I8" s="205"/>
      <c r="J8" s="205"/>
    </row>
    <row r="9" spans="1:10" s="15" customFormat="1" ht="34.5">
      <c r="A9" s="116"/>
      <c r="B9" s="73" t="s">
        <v>0</v>
      </c>
      <c r="C9" s="67" t="s">
        <v>89</v>
      </c>
      <c r="D9" s="67" t="s">
        <v>102</v>
      </c>
      <c r="E9" s="73" t="s">
        <v>0</v>
      </c>
      <c r="F9" s="67" t="s">
        <v>89</v>
      </c>
      <c r="G9" s="67" t="s">
        <v>102</v>
      </c>
      <c r="H9" s="73" t="s">
        <v>0</v>
      </c>
      <c r="I9" s="67" t="s">
        <v>89</v>
      </c>
      <c r="J9" s="67" t="s">
        <v>102</v>
      </c>
    </row>
    <row r="10" spans="1:10" s="15" customFormat="1" ht="15" customHeight="1">
      <c r="A10" s="71"/>
      <c r="B10" s="73" t="s">
        <v>57</v>
      </c>
      <c r="C10" s="73" t="s">
        <v>58</v>
      </c>
      <c r="D10" s="73" t="s">
        <v>59</v>
      </c>
      <c r="E10" s="73" t="s">
        <v>57</v>
      </c>
      <c r="F10" s="73" t="s">
        <v>58</v>
      </c>
      <c r="G10" s="73" t="s">
        <v>59</v>
      </c>
      <c r="H10" s="73" t="s">
        <v>57</v>
      </c>
      <c r="I10" s="73" t="s">
        <v>58</v>
      </c>
      <c r="J10" s="73" t="s">
        <v>59</v>
      </c>
    </row>
    <row r="11" ht="15" customHeight="1">
      <c r="A11" s="37" t="s">
        <v>189</v>
      </c>
    </row>
    <row r="12" spans="1:10" ht="15" customHeight="1">
      <c r="A12" s="6" t="s">
        <v>9</v>
      </c>
      <c r="B12" s="130">
        <v>797466</v>
      </c>
      <c r="C12" s="130">
        <v>84757720</v>
      </c>
      <c r="D12" s="147">
        <v>80454</v>
      </c>
      <c r="E12" s="130">
        <v>512024</v>
      </c>
      <c r="F12" s="130">
        <v>35357116</v>
      </c>
      <c r="G12" s="147">
        <v>55844</v>
      </c>
      <c r="H12" s="130">
        <v>1309491</v>
      </c>
      <c r="I12" s="130">
        <v>120107124</v>
      </c>
      <c r="J12" s="147">
        <v>69524</v>
      </c>
    </row>
    <row r="13" spans="1:10" ht="15" customHeight="1">
      <c r="A13" s="6" t="s">
        <v>10</v>
      </c>
      <c r="B13" s="130">
        <v>974931</v>
      </c>
      <c r="C13" s="130">
        <v>97502983</v>
      </c>
      <c r="D13" s="147">
        <v>86499</v>
      </c>
      <c r="E13" s="130">
        <v>1229614</v>
      </c>
      <c r="F13" s="130">
        <v>83152980</v>
      </c>
      <c r="G13" s="147">
        <v>64810</v>
      </c>
      <c r="H13" s="130">
        <v>2204557</v>
      </c>
      <c r="I13" s="130">
        <v>180658598</v>
      </c>
      <c r="J13" s="147">
        <v>73268</v>
      </c>
    </row>
    <row r="14" spans="1:10" ht="15" customHeight="1">
      <c r="A14" s="6" t="s">
        <v>11</v>
      </c>
      <c r="B14" s="130">
        <v>1024257</v>
      </c>
      <c r="C14" s="130">
        <v>72163697</v>
      </c>
      <c r="D14" s="147">
        <v>61715</v>
      </c>
      <c r="E14" s="130">
        <v>174701</v>
      </c>
      <c r="F14" s="130">
        <v>7032632</v>
      </c>
      <c r="G14" s="147">
        <v>37888</v>
      </c>
      <c r="H14" s="130">
        <v>1198957</v>
      </c>
      <c r="I14" s="130">
        <v>79196381</v>
      </c>
      <c r="J14" s="147">
        <v>57318</v>
      </c>
    </row>
    <row r="15" spans="1:10" ht="15" customHeight="1">
      <c r="A15" s="6" t="s">
        <v>12</v>
      </c>
      <c r="B15" s="130">
        <v>356370</v>
      </c>
      <c r="C15" s="130">
        <v>19369772</v>
      </c>
      <c r="D15" s="147">
        <v>49720</v>
      </c>
      <c r="E15" s="130">
        <v>733833</v>
      </c>
      <c r="F15" s="130">
        <v>25509274</v>
      </c>
      <c r="G15" s="147">
        <v>31882</v>
      </c>
      <c r="H15" s="130">
        <v>1090198</v>
      </c>
      <c r="I15" s="130">
        <v>44878426</v>
      </c>
      <c r="J15" s="147">
        <v>35791</v>
      </c>
    </row>
    <row r="16" spans="1:10" ht="15" customHeight="1">
      <c r="A16" s="6" t="s">
        <v>13</v>
      </c>
      <c r="B16" s="130">
        <v>343127</v>
      </c>
      <c r="C16" s="130">
        <v>24010706</v>
      </c>
      <c r="D16" s="147">
        <v>60332</v>
      </c>
      <c r="E16" s="130">
        <v>1163510</v>
      </c>
      <c r="F16" s="130">
        <v>53413888</v>
      </c>
      <c r="G16" s="147">
        <v>44115</v>
      </c>
      <c r="H16" s="130">
        <v>1506646</v>
      </c>
      <c r="I16" s="130">
        <v>77424419</v>
      </c>
      <c r="J16" s="147">
        <v>47135</v>
      </c>
    </row>
    <row r="17" spans="1:10" ht="15" customHeight="1">
      <c r="A17" s="6" t="s">
        <v>14</v>
      </c>
      <c r="B17" s="130">
        <v>319542</v>
      </c>
      <c r="C17" s="130">
        <v>14874430</v>
      </c>
      <c r="D17" s="147">
        <v>37632</v>
      </c>
      <c r="E17" s="130">
        <v>561615</v>
      </c>
      <c r="F17" s="130">
        <v>16634768</v>
      </c>
      <c r="G17" s="147">
        <v>25341</v>
      </c>
      <c r="H17" s="130">
        <v>881160</v>
      </c>
      <c r="I17" s="130">
        <v>31509511</v>
      </c>
      <c r="J17" s="147">
        <v>28458</v>
      </c>
    </row>
    <row r="18" spans="1:10" ht="15" customHeight="1">
      <c r="A18" s="6" t="s">
        <v>15</v>
      </c>
      <c r="B18" s="130">
        <v>560830</v>
      </c>
      <c r="C18" s="130">
        <v>37085297</v>
      </c>
      <c r="D18" s="147">
        <v>58942</v>
      </c>
      <c r="E18" s="130">
        <v>59983</v>
      </c>
      <c r="F18" s="130">
        <v>2742542</v>
      </c>
      <c r="G18" s="147">
        <v>39841</v>
      </c>
      <c r="H18" s="130">
        <v>620811</v>
      </c>
      <c r="I18" s="130">
        <v>39827780</v>
      </c>
      <c r="J18" s="147">
        <v>56895</v>
      </c>
    </row>
    <row r="19" spans="1:10" ht="15" customHeight="1">
      <c r="A19" s="6" t="s">
        <v>16</v>
      </c>
      <c r="B19" s="130">
        <v>702940</v>
      </c>
      <c r="C19" s="130">
        <v>32054804</v>
      </c>
      <c r="D19" s="147">
        <v>39141</v>
      </c>
      <c r="E19" s="130">
        <v>343070</v>
      </c>
      <c r="F19" s="130">
        <v>9718938</v>
      </c>
      <c r="G19" s="147">
        <v>25353</v>
      </c>
      <c r="H19" s="130">
        <v>1046014</v>
      </c>
      <c r="I19" s="130">
        <v>41774449</v>
      </c>
      <c r="J19" s="147">
        <v>33568</v>
      </c>
    </row>
    <row r="20" spans="1:10" s="15" customFormat="1" ht="15" customHeight="1">
      <c r="A20" s="39" t="s">
        <v>101</v>
      </c>
      <c r="B20" s="133">
        <v>6196273</v>
      </c>
      <c r="C20" s="133">
        <v>433235954</v>
      </c>
      <c r="D20" s="149">
        <v>56767</v>
      </c>
      <c r="E20" s="133">
        <v>5766661</v>
      </c>
      <c r="F20" s="133">
        <v>264734999</v>
      </c>
      <c r="G20" s="149">
        <v>39354</v>
      </c>
      <c r="H20" s="133">
        <v>10515139</v>
      </c>
      <c r="I20" s="133">
        <v>650099113</v>
      </c>
      <c r="J20" s="149">
        <v>47297</v>
      </c>
    </row>
    <row r="21" spans="1:10" ht="15" customHeight="1">
      <c r="A21" s="37" t="s">
        <v>105</v>
      </c>
      <c r="B21" s="102"/>
      <c r="C21" s="102"/>
      <c r="D21" s="102"/>
      <c r="E21" s="102"/>
      <c r="F21" s="102"/>
      <c r="G21" s="102"/>
      <c r="H21" s="102"/>
      <c r="I21" s="102"/>
      <c r="J21" s="102"/>
    </row>
    <row r="22" spans="1:10" s="15" customFormat="1" ht="15" customHeight="1">
      <c r="A22" s="38" t="s">
        <v>1</v>
      </c>
      <c r="B22" s="102"/>
      <c r="C22" s="102"/>
      <c r="D22" s="102"/>
      <c r="E22" s="102"/>
      <c r="F22" s="102"/>
      <c r="G22" s="102"/>
      <c r="H22" s="102"/>
      <c r="I22" s="102"/>
      <c r="J22" s="102"/>
    </row>
    <row r="23" spans="1:10" ht="15" customHeight="1">
      <c r="A23" s="2" t="s">
        <v>9</v>
      </c>
      <c r="B23" s="130">
        <v>73298</v>
      </c>
      <c r="C23" s="130">
        <v>7887389</v>
      </c>
      <c r="D23" s="147">
        <v>76054</v>
      </c>
      <c r="E23" s="130">
        <v>39393</v>
      </c>
      <c r="F23" s="130">
        <v>2688339</v>
      </c>
      <c r="G23" s="147">
        <v>53899</v>
      </c>
      <c r="H23" s="130">
        <v>112699</v>
      </c>
      <c r="I23" s="130">
        <v>10585425</v>
      </c>
      <c r="J23" s="147">
        <v>65404</v>
      </c>
    </row>
    <row r="24" spans="1:10" ht="15" customHeight="1">
      <c r="A24" s="2" t="s">
        <v>10</v>
      </c>
      <c r="B24" s="130">
        <v>165698</v>
      </c>
      <c r="C24" s="130">
        <v>17007211</v>
      </c>
      <c r="D24" s="147">
        <v>90157</v>
      </c>
      <c r="E24" s="130">
        <v>135524</v>
      </c>
      <c r="F24" s="130">
        <v>10022803</v>
      </c>
      <c r="G24" s="147">
        <v>70706</v>
      </c>
      <c r="H24" s="130">
        <v>301244</v>
      </c>
      <c r="I24" s="130">
        <v>27033122</v>
      </c>
      <c r="J24" s="147">
        <v>81066</v>
      </c>
    </row>
    <row r="25" spans="1:10" ht="15" customHeight="1">
      <c r="A25" s="2" t="s">
        <v>11</v>
      </c>
      <c r="B25" s="130">
        <v>95837</v>
      </c>
      <c r="C25" s="130">
        <v>6610857</v>
      </c>
      <c r="D25" s="147">
        <v>59154</v>
      </c>
      <c r="E25" s="130">
        <v>18195</v>
      </c>
      <c r="F25" s="130">
        <v>764760</v>
      </c>
      <c r="G25" s="147">
        <v>41806</v>
      </c>
      <c r="H25" s="130">
        <v>114042</v>
      </c>
      <c r="I25" s="130">
        <v>7375665</v>
      </c>
      <c r="J25" s="147">
        <v>55596</v>
      </c>
    </row>
    <row r="26" spans="1:10" ht="15" customHeight="1">
      <c r="A26" s="2" t="s">
        <v>12</v>
      </c>
      <c r="B26" s="130">
        <v>27791</v>
      </c>
      <c r="C26" s="130">
        <v>1369946</v>
      </c>
      <c r="D26" s="147">
        <v>47216</v>
      </c>
      <c r="E26" s="130">
        <v>49927</v>
      </c>
      <c r="F26" s="130">
        <v>1716781</v>
      </c>
      <c r="G26" s="147">
        <v>32513</v>
      </c>
      <c r="H26" s="130">
        <v>77722</v>
      </c>
      <c r="I26" s="130">
        <v>3086805</v>
      </c>
      <c r="J26" s="147">
        <v>36702</v>
      </c>
    </row>
    <row r="27" spans="1:10" ht="15" customHeight="1">
      <c r="A27" s="2" t="s">
        <v>13</v>
      </c>
      <c r="B27" s="130">
        <v>28912</v>
      </c>
      <c r="C27" s="130">
        <v>2041341</v>
      </c>
      <c r="D27" s="147">
        <v>57710</v>
      </c>
      <c r="E27" s="130">
        <v>61377</v>
      </c>
      <c r="F27" s="130">
        <v>2804868</v>
      </c>
      <c r="G27" s="147">
        <v>44330</v>
      </c>
      <c r="H27" s="130">
        <v>90296</v>
      </c>
      <c r="I27" s="130">
        <v>4847936</v>
      </c>
      <c r="J27" s="147">
        <v>48372</v>
      </c>
    </row>
    <row r="28" spans="1:10" ht="15" customHeight="1">
      <c r="A28" s="2" t="s">
        <v>14</v>
      </c>
      <c r="B28" s="130">
        <v>23703</v>
      </c>
      <c r="C28" s="130">
        <v>1010491</v>
      </c>
      <c r="D28" s="147">
        <v>35498</v>
      </c>
      <c r="E28" s="130">
        <v>28156</v>
      </c>
      <c r="F28" s="130">
        <v>837981</v>
      </c>
      <c r="G28" s="147">
        <v>24113</v>
      </c>
      <c r="H28" s="130">
        <v>51859</v>
      </c>
      <c r="I28" s="130">
        <v>1849012</v>
      </c>
      <c r="J28" s="147">
        <v>28388</v>
      </c>
    </row>
    <row r="29" spans="1:10" ht="15" customHeight="1">
      <c r="A29" s="2" t="s">
        <v>15</v>
      </c>
      <c r="B29" s="130">
        <v>22311</v>
      </c>
      <c r="C29" s="130">
        <v>1286083</v>
      </c>
      <c r="D29" s="147">
        <v>52013</v>
      </c>
      <c r="E29" s="130">
        <v>2409</v>
      </c>
      <c r="F29" s="130">
        <v>90581</v>
      </c>
      <c r="G29" s="147">
        <v>35873</v>
      </c>
      <c r="H29" s="130">
        <v>24720</v>
      </c>
      <c r="I29" s="130">
        <v>1376463</v>
      </c>
      <c r="J29" s="147">
        <v>49883</v>
      </c>
    </row>
    <row r="30" spans="1:10" ht="15" customHeight="1">
      <c r="A30" s="2" t="s">
        <v>16</v>
      </c>
      <c r="B30" s="130">
        <v>40401</v>
      </c>
      <c r="C30" s="130">
        <v>1657361</v>
      </c>
      <c r="D30" s="147">
        <v>37005</v>
      </c>
      <c r="E30" s="130">
        <v>24185</v>
      </c>
      <c r="F30" s="130">
        <v>690935</v>
      </c>
      <c r="G30" s="147">
        <v>26746</v>
      </c>
      <c r="H30" s="130">
        <v>64596</v>
      </c>
      <c r="I30" s="130">
        <v>2348809</v>
      </c>
      <c r="J30" s="147">
        <v>32347</v>
      </c>
    </row>
    <row r="31" spans="1:10" s="19" customFormat="1" ht="15" customHeight="1">
      <c r="A31" s="94" t="s">
        <v>101</v>
      </c>
      <c r="B31" s="132">
        <v>531787</v>
      </c>
      <c r="C31" s="132">
        <v>41961524</v>
      </c>
      <c r="D31" s="148">
        <v>63186</v>
      </c>
      <c r="E31" s="132">
        <v>411569</v>
      </c>
      <c r="F31" s="132">
        <v>21514509</v>
      </c>
      <c r="G31" s="148">
        <v>45000</v>
      </c>
      <c r="H31" s="132">
        <v>943429</v>
      </c>
      <c r="I31" s="132">
        <v>63481674</v>
      </c>
      <c r="J31" s="148">
        <v>54617</v>
      </c>
    </row>
    <row r="32" spans="1:10" ht="15" customHeight="1">
      <c r="A32" s="38" t="s">
        <v>2</v>
      </c>
      <c r="B32" s="131"/>
      <c r="C32" s="131"/>
      <c r="D32" s="131"/>
      <c r="E32" s="131"/>
      <c r="F32" s="131"/>
      <c r="G32" s="131"/>
      <c r="H32" s="131"/>
      <c r="I32" s="131"/>
      <c r="J32" s="131"/>
    </row>
    <row r="33" spans="1:10" ht="15" customHeight="1">
      <c r="A33" s="2" t="s">
        <v>9</v>
      </c>
      <c r="B33" s="130">
        <v>19725</v>
      </c>
      <c r="C33" s="130">
        <v>1777263</v>
      </c>
      <c r="D33" s="147">
        <v>66837</v>
      </c>
      <c r="E33" s="130">
        <v>18606</v>
      </c>
      <c r="F33" s="130">
        <v>1023757</v>
      </c>
      <c r="G33" s="147">
        <v>46082</v>
      </c>
      <c r="H33" s="130">
        <v>38332</v>
      </c>
      <c r="I33" s="130">
        <v>2800242</v>
      </c>
      <c r="J33" s="147">
        <v>54452</v>
      </c>
    </row>
    <row r="34" spans="1:10" ht="15" customHeight="1">
      <c r="A34" s="2" t="s">
        <v>10</v>
      </c>
      <c r="B34" s="130">
        <v>25176</v>
      </c>
      <c r="C34" s="130">
        <v>2353420</v>
      </c>
      <c r="D34" s="147">
        <v>80298</v>
      </c>
      <c r="E34" s="130">
        <v>39317</v>
      </c>
      <c r="F34" s="130">
        <v>2277929</v>
      </c>
      <c r="G34" s="147">
        <v>53633</v>
      </c>
      <c r="H34" s="130">
        <v>64494</v>
      </c>
      <c r="I34" s="130">
        <v>4632571</v>
      </c>
      <c r="J34" s="147">
        <v>62811</v>
      </c>
    </row>
    <row r="35" spans="1:10" ht="15" customHeight="1">
      <c r="A35" s="2" t="s">
        <v>11</v>
      </c>
      <c r="B35" s="130">
        <v>24123</v>
      </c>
      <c r="C35" s="130">
        <v>1277277</v>
      </c>
      <c r="D35" s="147">
        <v>47790</v>
      </c>
      <c r="E35" s="130">
        <v>8470</v>
      </c>
      <c r="F35" s="130">
        <v>297502</v>
      </c>
      <c r="G35" s="147">
        <v>33175</v>
      </c>
      <c r="H35" s="130">
        <v>32593</v>
      </c>
      <c r="I35" s="130">
        <v>1574871</v>
      </c>
      <c r="J35" s="147">
        <v>43370</v>
      </c>
    </row>
    <row r="36" spans="1:10" ht="15" customHeight="1">
      <c r="A36" s="2" t="s">
        <v>12</v>
      </c>
      <c r="B36" s="130">
        <v>12471</v>
      </c>
      <c r="C36" s="130">
        <v>537781</v>
      </c>
      <c r="D36" s="147">
        <v>40594</v>
      </c>
      <c r="E36" s="130">
        <v>40518</v>
      </c>
      <c r="F36" s="130">
        <v>1231200</v>
      </c>
      <c r="G36" s="147">
        <v>28090</v>
      </c>
      <c r="H36" s="130">
        <v>52995</v>
      </c>
      <c r="I36" s="130">
        <v>1769398</v>
      </c>
      <c r="J36" s="147">
        <v>30459</v>
      </c>
    </row>
    <row r="37" spans="1:10" ht="15" customHeight="1">
      <c r="A37" s="2" t="s">
        <v>13</v>
      </c>
      <c r="B37" s="130">
        <v>9492</v>
      </c>
      <c r="C37" s="130">
        <v>576349</v>
      </c>
      <c r="D37" s="147">
        <v>53909</v>
      </c>
      <c r="E37" s="130">
        <v>37923</v>
      </c>
      <c r="F37" s="130">
        <v>1521600</v>
      </c>
      <c r="G37" s="147">
        <v>38000</v>
      </c>
      <c r="H37" s="130">
        <v>47421</v>
      </c>
      <c r="I37" s="130">
        <v>2098542</v>
      </c>
      <c r="J37" s="147">
        <v>40871</v>
      </c>
    </row>
    <row r="38" spans="1:10" ht="15" customHeight="1">
      <c r="A38" s="2" t="s">
        <v>14</v>
      </c>
      <c r="B38" s="130">
        <v>8814</v>
      </c>
      <c r="C38" s="130">
        <v>393533</v>
      </c>
      <c r="D38" s="147">
        <v>37389</v>
      </c>
      <c r="E38" s="130">
        <v>19768</v>
      </c>
      <c r="F38" s="130">
        <v>563098</v>
      </c>
      <c r="G38" s="147">
        <v>24884</v>
      </c>
      <c r="H38" s="130">
        <v>28586</v>
      </c>
      <c r="I38" s="130">
        <v>957080</v>
      </c>
      <c r="J38" s="147">
        <v>27770</v>
      </c>
    </row>
    <row r="39" spans="1:10" ht="15" customHeight="1">
      <c r="A39" s="2" t="s">
        <v>15</v>
      </c>
      <c r="B39" s="130">
        <v>12721</v>
      </c>
      <c r="C39" s="130">
        <v>659536</v>
      </c>
      <c r="D39" s="147">
        <v>48205</v>
      </c>
      <c r="E39" s="130">
        <v>2925</v>
      </c>
      <c r="F39" s="130">
        <v>104118</v>
      </c>
      <c r="G39" s="147">
        <v>34988</v>
      </c>
      <c r="H39" s="130">
        <v>15646</v>
      </c>
      <c r="I39" s="130">
        <v>763457</v>
      </c>
      <c r="J39" s="147">
        <v>45080</v>
      </c>
    </row>
    <row r="40" spans="1:10" ht="15" customHeight="1">
      <c r="A40" s="2" t="s">
        <v>16</v>
      </c>
      <c r="B40" s="130">
        <v>25344</v>
      </c>
      <c r="C40" s="130">
        <v>1002787</v>
      </c>
      <c r="D40" s="147">
        <v>36058</v>
      </c>
      <c r="E40" s="130">
        <v>29182</v>
      </c>
      <c r="F40" s="130">
        <v>811413</v>
      </c>
      <c r="G40" s="147">
        <v>26326</v>
      </c>
      <c r="H40" s="130">
        <v>54530</v>
      </c>
      <c r="I40" s="130">
        <v>1814025</v>
      </c>
      <c r="J40" s="147">
        <v>30079</v>
      </c>
    </row>
    <row r="41" spans="1:10" s="19" customFormat="1" ht="15" customHeight="1">
      <c r="A41" s="94" t="s">
        <v>101</v>
      </c>
      <c r="B41" s="132">
        <v>158940</v>
      </c>
      <c r="C41" s="132">
        <v>9401581</v>
      </c>
      <c r="D41" s="148">
        <v>47563</v>
      </c>
      <c r="E41" s="132">
        <v>230445</v>
      </c>
      <c r="F41" s="132">
        <v>8587637</v>
      </c>
      <c r="G41" s="148">
        <v>31830</v>
      </c>
      <c r="H41" s="132">
        <v>389421</v>
      </c>
      <c r="I41" s="132">
        <v>17987483</v>
      </c>
      <c r="J41" s="148">
        <v>37543</v>
      </c>
    </row>
    <row r="42" spans="1:10" ht="15" customHeight="1">
      <c r="A42" s="38" t="s">
        <v>3</v>
      </c>
      <c r="B42" s="131"/>
      <c r="C42" s="131"/>
      <c r="D42" s="131"/>
      <c r="E42" s="131"/>
      <c r="F42" s="131"/>
      <c r="G42" s="131"/>
      <c r="H42" s="131"/>
      <c r="I42" s="131"/>
      <c r="J42" s="131"/>
    </row>
    <row r="43" spans="1:10" ht="15" customHeight="1">
      <c r="A43" s="2" t="s">
        <v>9</v>
      </c>
      <c r="B43" s="130">
        <v>2476</v>
      </c>
      <c r="C43" s="130">
        <v>116830</v>
      </c>
      <c r="D43" s="147">
        <v>42950</v>
      </c>
      <c r="E43" s="130">
        <v>858</v>
      </c>
      <c r="F43" s="130">
        <v>35148</v>
      </c>
      <c r="G43" s="147">
        <v>39231</v>
      </c>
      <c r="H43" s="130">
        <v>3335</v>
      </c>
      <c r="I43" s="130">
        <v>152096</v>
      </c>
      <c r="J43" s="147">
        <v>41737</v>
      </c>
    </row>
    <row r="44" spans="1:10" ht="15" customHeight="1">
      <c r="A44" s="2" t="s">
        <v>10</v>
      </c>
      <c r="B44" s="130">
        <v>2918</v>
      </c>
      <c r="C44" s="130">
        <v>172081</v>
      </c>
      <c r="D44" s="147">
        <v>53975</v>
      </c>
      <c r="E44" s="130">
        <v>2760</v>
      </c>
      <c r="F44" s="130">
        <v>133702</v>
      </c>
      <c r="G44" s="147">
        <v>45128</v>
      </c>
      <c r="H44" s="130">
        <v>5678</v>
      </c>
      <c r="I44" s="130">
        <v>305702</v>
      </c>
      <c r="J44" s="147">
        <v>49343</v>
      </c>
    </row>
    <row r="45" spans="1:10" ht="15" customHeight="1">
      <c r="A45" s="2" t="s">
        <v>11</v>
      </c>
      <c r="B45" s="130">
        <v>5964</v>
      </c>
      <c r="C45" s="130">
        <v>241318</v>
      </c>
      <c r="D45" s="147">
        <v>38153</v>
      </c>
      <c r="E45" s="130">
        <v>548</v>
      </c>
      <c r="F45" s="130">
        <v>17399</v>
      </c>
      <c r="G45" s="147">
        <v>29771</v>
      </c>
      <c r="H45" s="130">
        <v>6512</v>
      </c>
      <c r="I45" s="130">
        <v>258667</v>
      </c>
      <c r="J45" s="147">
        <v>37429</v>
      </c>
    </row>
    <row r="46" spans="1:10" ht="15" customHeight="1">
      <c r="A46" s="2" t="s">
        <v>12</v>
      </c>
      <c r="B46" s="130">
        <v>3841</v>
      </c>
      <c r="C46" s="130">
        <v>170623</v>
      </c>
      <c r="D46" s="147">
        <v>43954</v>
      </c>
      <c r="E46" s="130">
        <v>4884</v>
      </c>
      <c r="F46" s="130">
        <v>175318</v>
      </c>
      <c r="G46" s="147">
        <v>34094</v>
      </c>
      <c r="H46" s="130">
        <v>8729</v>
      </c>
      <c r="I46" s="130">
        <v>346192</v>
      </c>
      <c r="J46" s="147">
        <v>37932</v>
      </c>
    </row>
    <row r="47" spans="1:10" ht="15" customHeight="1">
      <c r="A47" s="2" t="s">
        <v>13</v>
      </c>
      <c r="B47" s="130">
        <v>1307</v>
      </c>
      <c r="C47" s="130">
        <v>55983</v>
      </c>
      <c r="D47" s="147">
        <v>43309</v>
      </c>
      <c r="E47" s="130">
        <v>1599</v>
      </c>
      <c r="F47" s="130">
        <v>53936</v>
      </c>
      <c r="G47" s="147">
        <v>32388</v>
      </c>
      <c r="H47" s="130">
        <v>2905</v>
      </c>
      <c r="I47" s="130">
        <v>109987</v>
      </c>
      <c r="J47" s="147">
        <v>37358</v>
      </c>
    </row>
    <row r="48" spans="1:10" ht="15" customHeight="1">
      <c r="A48" s="2" t="s">
        <v>14</v>
      </c>
      <c r="B48" s="130">
        <v>1785</v>
      </c>
      <c r="C48" s="130">
        <v>53349</v>
      </c>
      <c r="D48" s="147">
        <v>25261</v>
      </c>
      <c r="E48" s="130">
        <v>1747</v>
      </c>
      <c r="F48" s="130">
        <v>38738</v>
      </c>
      <c r="G48" s="147">
        <v>19225</v>
      </c>
      <c r="H48" s="130">
        <v>3527</v>
      </c>
      <c r="I48" s="130">
        <v>91924</v>
      </c>
      <c r="J48" s="147">
        <v>21790</v>
      </c>
    </row>
    <row r="49" spans="1:10" ht="15" customHeight="1">
      <c r="A49" s="2" t="s">
        <v>15</v>
      </c>
      <c r="B49" s="130">
        <v>4217</v>
      </c>
      <c r="C49" s="130">
        <v>181334</v>
      </c>
      <c r="D49" s="147">
        <v>42430</v>
      </c>
      <c r="E49" s="130">
        <v>249</v>
      </c>
      <c r="F49" s="130">
        <v>8000</v>
      </c>
      <c r="G49" s="147">
        <v>35017</v>
      </c>
      <c r="H49" s="130">
        <v>4467</v>
      </c>
      <c r="I49" s="130">
        <v>189477</v>
      </c>
      <c r="J49" s="147">
        <v>41699</v>
      </c>
    </row>
    <row r="50" spans="1:10" ht="15" customHeight="1">
      <c r="A50" s="2" t="s">
        <v>16</v>
      </c>
      <c r="B50" s="130">
        <v>14507</v>
      </c>
      <c r="C50" s="130">
        <v>501815</v>
      </c>
      <c r="D50" s="147">
        <v>35203</v>
      </c>
      <c r="E50" s="130">
        <v>4065</v>
      </c>
      <c r="F50" s="130">
        <v>108879</v>
      </c>
      <c r="G50" s="147">
        <v>25886</v>
      </c>
      <c r="H50" s="130">
        <v>18570</v>
      </c>
      <c r="I50" s="130">
        <v>610563</v>
      </c>
      <c r="J50" s="147">
        <v>32912</v>
      </c>
    </row>
    <row r="51" spans="1:10" s="19" customFormat="1" ht="15" customHeight="1">
      <c r="A51" s="94" t="s">
        <v>101</v>
      </c>
      <c r="B51" s="132">
        <v>44928</v>
      </c>
      <c r="C51" s="132">
        <v>1624257</v>
      </c>
      <c r="D51" s="148">
        <v>33643</v>
      </c>
      <c r="E51" s="132">
        <v>21681</v>
      </c>
      <c r="F51" s="132">
        <v>631736</v>
      </c>
      <c r="G51" s="148">
        <v>24137</v>
      </c>
      <c r="H51" s="132">
        <v>66614</v>
      </c>
      <c r="I51" s="132">
        <v>2255787</v>
      </c>
      <c r="J51" s="148">
        <v>30312</v>
      </c>
    </row>
    <row r="52" spans="1:10" ht="15" customHeight="1">
      <c r="A52" s="38" t="s">
        <v>143</v>
      </c>
      <c r="B52" s="102"/>
      <c r="C52" s="102"/>
      <c r="D52" s="102"/>
      <c r="E52" s="102"/>
      <c r="F52" s="102"/>
      <c r="G52" s="102"/>
      <c r="H52" s="102"/>
      <c r="I52" s="102"/>
      <c r="J52" s="102"/>
    </row>
    <row r="53" spans="1:10" ht="15" customHeight="1">
      <c r="A53" s="2" t="s">
        <v>9</v>
      </c>
      <c r="B53" s="130">
        <v>1706</v>
      </c>
      <c r="C53" s="130">
        <v>53486</v>
      </c>
      <c r="D53" s="147">
        <v>26570</v>
      </c>
      <c r="E53" s="130">
        <v>818</v>
      </c>
      <c r="F53" s="130">
        <v>22392</v>
      </c>
      <c r="G53" s="147">
        <v>24106</v>
      </c>
      <c r="H53" s="130">
        <v>2515</v>
      </c>
      <c r="I53" s="130">
        <v>75847</v>
      </c>
      <c r="J53" s="147">
        <v>25759</v>
      </c>
    </row>
    <row r="54" spans="1:10" ht="15" customHeight="1">
      <c r="A54" s="2" t="s">
        <v>10</v>
      </c>
      <c r="B54" s="130">
        <v>1511</v>
      </c>
      <c r="C54" s="130">
        <v>46100</v>
      </c>
      <c r="D54" s="147">
        <v>22232</v>
      </c>
      <c r="E54" s="130">
        <v>1719</v>
      </c>
      <c r="F54" s="130">
        <v>48260</v>
      </c>
      <c r="G54" s="147">
        <v>22234</v>
      </c>
      <c r="H54" s="130">
        <v>3233</v>
      </c>
      <c r="I54" s="130">
        <v>94569</v>
      </c>
      <c r="J54" s="147">
        <v>22232</v>
      </c>
    </row>
    <row r="55" spans="1:10" ht="15" customHeight="1">
      <c r="A55" s="2" t="s">
        <v>11</v>
      </c>
      <c r="B55" s="130">
        <v>2423</v>
      </c>
      <c r="C55" s="130">
        <v>64332</v>
      </c>
      <c r="D55" s="147">
        <v>23595</v>
      </c>
      <c r="E55" s="130">
        <v>614</v>
      </c>
      <c r="F55" s="130">
        <v>14717</v>
      </c>
      <c r="G55" s="147">
        <v>21000</v>
      </c>
      <c r="H55" s="130">
        <v>3031</v>
      </c>
      <c r="I55" s="130">
        <v>78876</v>
      </c>
      <c r="J55" s="147">
        <v>23078</v>
      </c>
    </row>
    <row r="56" spans="1:10" ht="15" customHeight="1">
      <c r="A56" s="2" t="s">
        <v>12</v>
      </c>
      <c r="B56" s="130">
        <v>3297</v>
      </c>
      <c r="C56" s="130">
        <v>78665</v>
      </c>
      <c r="D56" s="147">
        <v>20603</v>
      </c>
      <c r="E56" s="130">
        <v>4528</v>
      </c>
      <c r="F56" s="130">
        <v>97654</v>
      </c>
      <c r="G56" s="147">
        <v>17870</v>
      </c>
      <c r="H56" s="130">
        <v>7825</v>
      </c>
      <c r="I56" s="130">
        <v>176361</v>
      </c>
      <c r="J56" s="147">
        <v>18971</v>
      </c>
    </row>
    <row r="57" spans="1:10" ht="15" customHeight="1">
      <c r="A57" s="2" t="s">
        <v>13</v>
      </c>
      <c r="B57" s="130">
        <v>1050</v>
      </c>
      <c r="C57" s="130">
        <v>24852</v>
      </c>
      <c r="D57" s="147">
        <v>20058</v>
      </c>
      <c r="E57" s="130">
        <v>1405</v>
      </c>
      <c r="F57" s="130">
        <v>30214</v>
      </c>
      <c r="G57" s="147">
        <v>18480</v>
      </c>
      <c r="H57" s="130">
        <v>2454</v>
      </c>
      <c r="I57" s="130">
        <v>55061</v>
      </c>
      <c r="J57" s="147">
        <v>19087</v>
      </c>
    </row>
    <row r="58" spans="1:10" ht="15" customHeight="1">
      <c r="A58" s="2" t="s">
        <v>14</v>
      </c>
      <c r="B58" s="130">
        <v>3211</v>
      </c>
      <c r="C58" s="130">
        <v>67240</v>
      </c>
      <c r="D58" s="147">
        <v>19222</v>
      </c>
      <c r="E58" s="130">
        <v>2385</v>
      </c>
      <c r="F58" s="130">
        <v>41819</v>
      </c>
      <c r="G58" s="147">
        <v>15261</v>
      </c>
      <c r="H58" s="130">
        <v>5598</v>
      </c>
      <c r="I58" s="130">
        <v>109041</v>
      </c>
      <c r="J58" s="147">
        <v>17600</v>
      </c>
    </row>
    <row r="59" spans="1:10" ht="15" customHeight="1">
      <c r="A59" s="2" t="s">
        <v>15</v>
      </c>
      <c r="B59" s="130">
        <v>1885</v>
      </c>
      <c r="C59" s="130">
        <v>44616</v>
      </c>
      <c r="D59" s="147">
        <v>20076</v>
      </c>
      <c r="E59" s="130">
        <v>183</v>
      </c>
      <c r="F59" s="130">
        <v>3351</v>
      </c>
      <c r="G59" s="147">
        <v>15966</v>
      </c>
      <c r="H59" s="130">
        <v>2066</v>
      </c>
      <c r="I59" s="130">
        <v>47989</v>
      </c>
      <c r="J59" s="147">
        <v>19736</v>
      </c>
    </row>
    <row r="60" spans="1:10" ht="15" customHeight="1">
      <c r="A60" s="2" t="s">
        <v>16</v>
      </c>
      <c r="B60" s="130">
        <v>9824</v>
      </c>
      <c r="C60" s="130">
        <v>206087</v>
      </c>
      <c r="D60" s="147">
        <v>18379</v>
      </c>
      <c r="E60" s="130">
        <v>3883</v>
      </c>
      <c r="F60" s="130">
        <v>72578</v>
      </c>
      <c r="G60" s="147">
        <v>16564</v>
      </c>
      <c r="H60" s="130">
        <v>13708</v>
      </c>
      <c r="I60" s="130">
        <v>278626</v>
      </c>
      <c r="J60" s="147">
        <v>17834</v>
      </c>
    </row>
    <row r="61" spans="1:10" s="19" customFormat="1" ht="15" customHeight="1">
      <c r="A61" s="94" t="s">
        <v>101</v>
      </c>
      <c r="B61" s="132">
        <v>32856</v>
      </c>
      <c r="C61" s="132">
        <v>659719</v>
      </c>
      <c r="D61" s="148">
        <v>16024</v>
      </c>
      <c r="E61" s="132">
        <v>22337</v>
      </c>
      <c r="F61" s="132">
        <v>384230</v>
      </c>
      <c r="G61" s="148">
        <v>12563</v>
      </c>
      <c r="H61" s="132">
        <v>55196</v>
      </c>
      <c r="I61" s="132">
        <v>1043790</v>
      </c>
      <c r="J61" s="148">
        <v>14527</v>
      </c>
    </row>
    <row r="62" spans="1:10" ht="15" customHeight="1">
      <c r="A62" s="38" t="s">
        <v>45</v>
      </c>
      <c r="B62" s="102"/>
      <c r="C62" s="102"/>
      <c r="D62" s="102"/>
      <c r="E62" s="102"/>
      <c r="F62" s="102"/>
      <c r="G62" s="102"/>
      <c r="H62" s="102"/>
      <c r="I62" s="102"/>
      <c r="J62" s="102"/>
    </row>
    <row r="63" spans="1:10" ht="15" customHeight="1">
      <c r="A63" s="2" t="s">
        <v>9</v>
      </c>
      <c r="B63" s="130">
        <v>97276</v>
      </c>
      <c r="C63" s="130">
        <v>9845018</v>
      </c>
      <c r="D63" s="147">
        <v>71139</v>
      </c>
      <c r="E63" s="130">
        <v>59706</v>
      </c>
      <c r="F63" s="130">
        <v>3774003</v>
      </c>
      <c r="G63" s="147">
        <v>50781</v>
      </c>
      <c r="H63" s="130">
        <v>156990</v>
      </c>
      <c r="I63" s="130">
        <v>13612895</v>
      </c>
      <c r="J63" s="147">
        <v>60520</v>
      </c>
    </row>
    <row r="64" spans="1:10" ht="15" customHeight="1">
      <c r="A64" s="2" t="s">
        <v>10</v>
      </c>
      <c r="B64" s="130">
        <v>195373</v>
      </c>
      <c r="C64" s="130">
        <v>19587804</v>
      </c>
      <c r="D64" s="147">
        <v>88018</v>
      </c>
      <c r="E64" s="130">
        <v>179394</v>
      </c>
      <c r="F64" s="130">
        <v>12488487</v>
      </c>
      <c r="G64" s="147">
        <v>65883</v>
      </c>
      <c r="H64" s="130">
        <v>374792</v>
      </c>
      <c r="I64" s="130">
        <v>32078325</v>
      </c>
      <c r="J64" s="147">
        <v>77031</v>
      </c>
    </row>
    <row r="65" spans="1:10" ht="15" customHeight="1">
      <c r="A65" s="2" t="s">
        <v>11</v>
      </c>
      <c r="B65" s="130">
        <v>128404</v>
      </c>
      <c r="C65" s="130">
        <v>8197368</v>
      </c>
      <c r="D65" s="147">
        <v>55526</v>
      </c>
      <c r="E65" s="130">
        <v>27843</v>
      </c>
      <c r="F65" s="130">
        <v>1095196</v>
      </c>
      <c r="G65" s="147">
        <v>38348</v>
      </c>
      <c r="H65" s="130">
        <v>156261</v>
      </c>
      <c r="I65" s="130">
        <v>9293362</v>
      </c>
      <c r="J65" s="147">
        <v>52845</v>
      </c>
    </row>
    <row r="66" spans="1:10" ht="15" customHeight="1">
      <c r="A66" s="2" t="s">
        <v>12</v>
      </c>
      <c r="B66" s="130">
        <v>47429</v>
      </c>
      <c r="C66" s="130">
        <v>2158833</v>
      </c>
      <c r="D66" s="147">
        <v>42923</v>
      </c>
      <c r="E66" s="130">
        <v>99915</v>
      </c>
      <c r="F66" s="130">
        <v>3223230</v>
      </c>
      <c r="G66" s="147">
        <v>29978</v>
      </c>
      <c r="H66" s="130">
        <v>147364</v>
      </c>
      <c r="I66" s="130">
        <v>5383079</v>
      </c>
      <c r="J66" s="147">
        <v>33281</v>
      </c>
    </row>
    <row r="67" spans="1:10" ht="15" customHeight="1">
      <c r="A67" s="2" t="s">
        <v>13</v>
      </c>
      <c r="B67" s="130">
        <v>40790</v>
      </c>
      <c r="C67" s="130">
        <v>2699462</v>
      </c>
      <c r="D67" s="147">
        <v>55452</v>
      </c>
      <c r="E67" s="130">
        <v>102401</v>
      </c>
      <c r="F67" s="130">
        <v>4415710</v>
      </c>
      <c r="G67" s="147">
        <v>41389</v>
      </c>
      <c r="H67" s="130">
        <v>143199</v>
      </c>
      <c r="I67" s="130">
        <v>7120486</v>
      </c>
      <c r="J67" s="147">
        <v>45174</v>
      </c>
    </row>
    <row r="68" spans="1:10" ht="15" customHeight="1">
      <c r="A68" s="2" t="s">
        <v>14</v>
      </c>
      <c r="B68" s="130">
        <v>37530</v>
      </c>
      <c r="C68" s="130">
        <v>1524075</v>
      </c>
      <c r="D68" s="147">
        <v>33036</v>
      </c>
      <c r="E68" s="130">
        <v>52103</v>
      </c>
      <c r="F68" s="130">
        <v>1483504</v>
      </c>
      <c r="G68" s="147">
        <v>23642</v>
      </c>
      <c r="H68" s="130">
        <v>89647</v>
      </c>
      <c r="I68" s="130">
        <v>3009019</v>
      </c>
      <c r="J68" s="147">
        <v>26801</v>
      </c>
    </row>
    <row r="69" spans="1:10" ht="15" customHeight="1">
      <c r="A69" s="2" t="s">
        <v>15</v>
      </c>
      <c r="B69" s="130">
        <v>41177</v>
      </c>
      <c r="C69" s="130">
        <v>2174941</v>
      </c>
      <c r="D69" s="147">
        <v>48235</v>
      </c>
      <c r="E69" s="130">
        <v>5760</v>
      </c>
      <c r="F69" s="130">
        <v>205696</v>
      </c>
      <c r="G69" s="147">
        <v>34831</v>
      </c>
      <c r="H69" s="130">
        <v>46935</v>
      </c>
      <c r="I69" s="130">
        <v>2380326</v>
      </c>
      <c r="J69" s="147">
        <v>45999</v>
      </c>
    </row>
    <row r="70" spans="1:10" ht="15" customHeight="1">
      <c r="A70" s="2" t="s">
        <v>16</v>
      </c>
      <c r="B70" s="130">
        <v>90142</v>
      </c>
      <c r="C70" s="130">
        <v>3371863</v>
      </c>
      <c r="D70" s="147">
        <v>33524</v>
      </c>
      <c r="E70" s="130">
        <v>61350</v>
      </c>
      <c r="F70" s="130">
        <v>1684714</v>
      </c>
      <c r="G70" s="147">
        <v>25623</v>
      </c>
      <c r="H70" s="130">
        <v>151505</v>
      </c>
      <c r="I70" s="130">
        <v>5056858</v>
      </c>
      <c r="J70" s="147">
        <v>29688</v>
      </c>
    </row>
    <row r="71" spans="1:10" s="15" customFormat="1" ht="15" customHeight="1">
      <c r="A71" s="95" t="s">
        <v>101</v>
      </c>
      <c r="B71" s="133">
        <v>768984</v>
      </c>
      <c r="C71" s="133">
        <v>53673958</v>
      </c>
      <c r="D71" s="149">
        <v>55044</v>
      </c>
      <c r="E71" s="133">
        <v>686439</v>
      </c>
      <c r="F71" s="133">
        <v>31136808</v>
      </c>
      <c r="G71" s="149">
        <v>37962</v>
      </c>
      <c r="H71" s="133">
        <v>1455539</v>
      </c>
      <c r="I71" s="133">
        <v>84823012</v>
      </c>
      <c r="J71" s="149">
        <v>46543</v>
      </c>
    </row>
    <row r="72" ht="15" customHeight="1">
      <c r="A72" s="36"/>
    </row>
    <row r="73" ht="15" customHeight="1">
      <c r="A73" s="5" t="s">
        <v>193</v>
      </c>
    </row>
    <row r="74" ht="15" customHeight="1">
      <c r="A74" s="1" t="s">
        <v>219</v>
      </c>
    </row>
    <row r="75" ht="15" customHeight="1">
      <c r="A75" s="1" t="s">
        <v>190</v>
      </c>
    </row>
    <row r="76" ht="15" customHeight="1">
      <c r="A76" s="5" t="s">
        <v>182</v>
      </c>
    </row>
    <row r="77" ht="15" customHeight="1">
      <c r="A77" s="5" t="s">
        <v>224</v>
      </c>
    </row>
    <row r="78" ht="15" customHeight="1">
      <c r="A78" s="12" t="s">
        <v>125</v>
      </c>
    </row>
    <row r="80" ht="15" customHeight="1">
      <c r="A80" s="110" t="s">
        <v>194</v>
      </c>
    </row>
  </sheetData>
  <sheetProtection sheet="1"/>
  <mergeCells count="6">
    <mergeCell ref="B8:D8"/>
    <mergeCell ref="E8:G8"/>
    <mergeCell ref="H8:J8"/>
    <mergeCell ref="A1:J1"/>
    <mergeCell ref="A2:J2"/>
    <mergeCell ref="A3:J3"/>
  </mergeCells>
  <hyperlinks>
    <hyperlink ref="A80"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9" r:id="rId3"/>
  <rowBreaks count="2" manualBreakCount="2">
    <brk id="41" max="9" man="1"/>
    <brk id="61" max="9" man="1"/>
  </rowBreaks>
  <drawing r:id="rId2"/>
</worksheet>
</file>

<file path=xl/worksheets/sheet23.xml><?xml version="1.0" encoding="utf-8"?>
<worksheet xmlns="http://schemas.openxmlformats.org/spreadsheetml/2006/main" xmlns:r="http://schemas.openxmlformats.org/officeDocument/2006/relationships">
  <sheetPr>
    <pageSetUpPr fitToPage="1"/>
  </sheetPr>
  <dimension ref="A1:S81"/>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4" customWidth="1"/>
    <col min="2" max="3" width="12.8515625" style="44" customWidth="1"/>
    <col min="4" max="4" width="12.8515625" style="85" customWidth="1"/>
    <col min="5" max="6" width="12.8515625" style="44" customWidth="1"/>
    <col min="7" max="7" width="12.8515625" style="85" customWidth="1"/>
    <col min="8" max="9" width="12.8515625" style="44" customWidth="1"/>
    <col min="10" max="10" width="12.8515625" style="85" customWidth="1"/>
    <col min="11" max="12" width="12.8515625" style="44" customWidth="1"/>
    <col min="13" max="13" width="12.8515625" style="85" customWidth="1"/>
    <col min="14" max="15" width="12.8515625" style="44" customWidth="1"/>
    <col min="16" max="16" width="12.8515625" style="85" customWidth="1"/>
    <col min="17" max="16384" width="9.140625" style="14"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spans="1:16" ht="15" customHeight="1">
      <c r="A4" s="30"/>
      <c r="B4" s="1"/>
      <c r="C4" s="1"/>
      <c r="D4" s="1"/>
      <c r="E4" s="1"/>
      <c r="F4" s="1"/>
      <c r="G4" s="1"/>
      <c r="H4" s="1"/>
      <c r="I4" s="176"/>
      <c r="J4" s="176"/>
      <c r="K4" s="176"/>
      <c r="L4" s="176"/>
      <c r="M4" s="176"/>
      <c r="N4" s="1"/>
      <c r="O4" s="1"/>
      <c r="P4" s="1"/>
    </row>
    <row r="5" spans="1:16" ht="18.75" customHeight="1">
      <c r="A5" s="32" t="str">
        <f>Contents!A5</f>
        <v>Linked Migrant Taxpayer Records from the 2014-15 Personal Income Tax and Migrants Integrated Dataset (PITMID)</v>
      </c>
      <c r="B5" s="1"/>
      <c r="C5" s="1"/>
      <c r="D5" s="1"/>
      <c r="E5" s="1"/>
      <c r="F5" s="1"/>
      <c r="G5" s="1"/>
      <c r="H5" s="1"/>
      <c r="I5" s="176"/>
      <c r="J5" s="176"/>
      <c r="K5" s="176"/>
      <c r="L5" s="176"/>
      <c r="M5" s="176"/>
      <c r="N5" s="1"/>
      <c r="O5" s="1"/>
      <c r="P5" s="1"/>
    </row>
    <row r="6" spans="1:13" ht="15" customHeight="1">
      <c r="A6" s="32"/>
      <c r="C6" s="172"/>
      <c r="D6" s="173"/>
      <c r="E6" s="172"/>
      <c r="F6" s="172"/>
      <c r="I6" s="177"/>
      <c r="J6" s="178"/>
      <c r="K6" s="177"/>
      <c r="L6" s="177"/>
      <c r="M6" s="178"/>
    </row>
    <row r="7" ht="15" customHeight="1">
      <c r="A7" s="34" t="str">
        <f>"Table 11  "&amp;Contents!C30</f>
        <v>Table 11  Australian Taxpayer Population and Migrant Taxpayers, Sources of income, By Visa stream and State and Territory</v>
      </c>
    </row>
    <row r="8" spans="1:16" s="79" customFormat="1" ht="22.5" customHeight="1">
      <c r="A8" s="78"/>
      <c r="B8" s="201" t="s">
        <v>89</v>
      </c>
      <c r="C8" s="201"/>
      <c r="D8" s="201"/>
      <c r="E8" s="201" t="s">
        <v>91</v>
      </c>
      <c r="F8" s="201"/>
      <c r="G8" s="201"/>
      <c r="H8" s="200" t="s">
        <v>116</v>
      </c>
      <c r="I8" s="200"/>
      <c r="J8" s="200"/>
      <c r="K8" s="195" t="s">
        <v>174</v>
      </c>
      <c r="L8" s="195"/>
      <c r="M8" s="195"/>
      <c r="N8" s="195" t="s">
        <v>175</v>
      </c>
      <c r="O8" s="195"/>
      <c r="P8" s="195"/>
    </row>
    <row r="9" spans="1:16" s="15" customFormat="1" ht="22.5" customHeight="1">
      <c r="A9" s="116"/>
      <c r="B9" s="73" t="s">
        <v>0</v>
      </c>
      <c r="C9" s="73" t="s">
        <v>56</v>
      </c>
      <c r="D9" s="67" t="s">
        <v>100</v>
      </c>
      <c r="E9" s="73" t="s">
        <v>0</v>
      </c>
      <c r="F9" s="73" t="s">
        <v>56</v>
      </c>
      <c r="G9" s="67" t="s">
        <v>100</v>
      </c>
      <c r="H9" s="73" t="s">
        <v>0</v>
      </c>
      <c r="I9" s="73" t="s">
        <v>56</v>
      </c>
      <c r="J9" s="67" t="s">
        <v>100</v>
      </c>
      <c r="K9" s="67" t="s">
        <v>0</v>
      </c>
      <c r="L9" s="67" t="s">
        <v>56</v>
      </c>
      <c r="M9" s="67" t="s">
        <v>100</v>
      </c>
      <c r="N9" s="67" t="s">
        <v>176</v>
      </c>
      <c r="O9" s="67" t="s">
        <v>56</v>
      </c>
      <c r="P9" s="67" t="s">
        <v>100</v>
      </c>
    </row>
    <row r="10" spans="1:16" s="72" customFormat="1" ht="15" customHeight="1">
      <c r="A10" s="71"/>
      <c r="B10" s="69" t="s">
        <v>57</v>
      </c>
      <c r="C10" s="69" t="s">
        <v>58</v>
      </c>
      <c r="D10" s="86" t="s">
        <v>59</v>
      </c>
      <c r="E10" s="69" t="s">
        <v>57</v>
      </c>
      <c r="F10" s="69" t="s">
        <v>58</v>
      </c>
      <c r="G10" s="86" t="s">
        <v>59</v>
      </c>
      <c r="H10" s="69" t="s">
        <v>57</v>
      </c>
      <c r="I10" s="69" t="s">
        <v>58</v>
      </c>
      <c r="J10" s="86" t="s">
        <v>59</v>
      </c>
      <c r="K10" s="69" t="s">
        <v>57</v>
      </c>
      <c r="L10" s="69" t="s">
        <v>58</v>
      </c>
      <c r="M10" s="86" t="s">
        <v>59</v>
      </c>
      <c r="N10" s="69" t="s">
        <v>57</v>
      </c>
      <c r="O10" s="69" t="s">
        <v>58</v>
      </c>
      <c r="P10" s="86" t="s">
        <v>59</v>
      </c>
    </row>
    <row r="11" spans="1:16" ht="15" customHeight="1">
      <c r="A11" s="5" t="s">
        <v>196</v>
      </c>
      <c r="B11" s="77"/>
      <c r="C11" s="43"/>
      <c r="D11" s="87"/>
      <c r="E11" s="77"/>
      <c r="F11" s="43"/>
      <c r="G11" s="87"/>
      <c r="H11" s="46"/>
      <c r="I11" s="46"/>
      <c r="J11" s="88"/>
      <c r="K11" s="46"/>
      <c r="L11" s="46"/>
      <c r="M11" s="88"/>
      <c r="N11" s="46"/>
      <c r="O11" s="46"/>
      <c r="P11" s="88"/>
    </row>
    <row r="12" spans="1:16" ht="15" customHeight="1">
      <c r="A12" s="6" t="s">
        <v>46</v>
      </c>
      <c r="B12" s="125">
        <v>3764006</v>
      </c>
      <c r="C12" s="125">
        <v>225504384</v>
      </c>
      <c r="D12" s="154">
        <v>47573</v>
      </c>
      <c r="E12" s="125">
        <v>614291</v>
      </c>
      <c r="F12" s="125">
        <v>16843713</v>
      </c>
      <c r="G12" s="154">
        <v>12724</v>
      </c>
      <c r="H12" s="125">
        <v>2940150</v>
      </c>
      <c r="I12" s="125">
        <v>26678717</v>
      </c>
      <c r="J12" s="154">
        <v>384</v>
      </c>
      <c r="K12" s="125">
        <v>522338</v>
      </c>
      <c r="L12" s="125">
        <v>4955563</v>
      </c>
      <c r="M12" s="154">
        <v>326</v>
      </c>
      <c r="N12" s="125">
        <v>4550583</v>
      </c>
      <c r="O12" s="125">
        <v>26678717</v>
      </c>
      <c r="P12" s="154">
        <v>44498</v>
      </c>
    </row>
    <row r="13" spans="1:16" ht="15" customHeight="1">
      <c r="A13" s="6" t="s">
        <v>183</v>
      </c>
      <c r="B13" s="125">
        <v>2984650</v>
      </c>
      <c r="C13" s="125">
        <v>165934975</v>
      </c>
      <c r="D13" s="154">
        <v>45962</v>
      </c>
      <c r="E13" s="125">
        <v>486605</v>
      </c>
      <c r="F13" s="125">
        <v>11866340</v>
      </c>
      <c r="G13" s="154">
        <v>11346</v>
      </c>
      <c r="H13" s="125">
        <v>2337451</v>
      </c>
      <c r="I13" s="125">
        <v>22683904</v>
      </c>
      <c r="J13" s="154">
        <v>328</v>
      </c>
      <c r="K13" s="125">
        <v>398936</v>
      </c>
      <c r="L13" s="125">
        <v>3410477</v>
      </c>
      <c r="M13" s="154">
        <v>346</v>
      </c>
      <c r="N13" s="125">
        <v>3616817</v>
      </c>
      <c r="O13" s="125">
        <v>22683904</v>
      </c>
      <c r="P13" s="154">
        <v>43523</v>
      </c>
    </row>
    <row r="14" spans="1:16" ht="15" customHeight="1">
      <c r="A14" s="38" t="s">
        <v>47</v>
      </c>
      <c r="B14" s="125">
        <v>2411432</v>
      </c>
      <c r="C14" s="125">
        <v>136018270</v>
      </c>
      <c r="D14" s="154">
        <v>46247</v>
      </c>
      <c r="E14" s="125">
        <v>373825</v>
      </c>
      <c r="F14" s="125">
        <v>7851897</v>
      </c>
      <c r="G14" s="154">
        <v>9262</v>
      </c>
      <c r="H14" s="125">
        <v>1752633</v>
      </c>
      <c r="I14" s="125">
        <v>13366157</v>
      </c>
      <c r="J14" s="154">
        <v>189</v>
      </c>
      <c r="K14" s="125">
        <v>352257</v>
      </c>
      <c r="L14" s="125">
        <v>3111795</v>
      </c>
      <c r="M14" s="154">
        <v>371</v>
      </c>
      <c r="N14" s="125">
        <v>2875744</v>
      </c>
      <c r="O14" s="125">
        <v>13366157</v>
      </c>
      <c r="P14" s="154">
        <v>43646</v>
      </c>
    </row>
    <row r="15" spans="1:16" ht="15" customHeight="1">
      <c r="A15" s="38" t="s">
        <v>48</v>
      </c>
      <c r="B15" s="125">
        <v>806080</v>
      </c>
      <c r="C15" s="125">
        <v>42327042</v>
      </c>
      <c r="D15" s="154">
        <v>45534</v>
      </c>
      <c r="E15" s="125">
        <v>141469</v>
      </c>
      <c r="F15" s="125">
        <v>3762154</v>
      </c>
      <c r="G15" s="154">
        <v>12026</v>
      </c>
      <c r="H15" s="125">
        <v>641313</v>
      </c>
      <c r="I15" s="125">
        <v>5404532</v>
      </c>
      <c r="J15" s="154">
        <v>286</v>
      </c>
      <c r="K15" s="125">
        <v>125687</v>
      </c>
      <c r="L15" s="125">
        <v>1600878</v>
      </c>
      <c r="M15" s="154">
        <v>974</v>
      </c>
      <c r="N15" s="125">
        <v>997658</v>
      </c>
      <c r="O15" s="125">
        <v>5404532</v>
      </c>
      <c r="P15" s="154">
        <v>43364</v>
      </c>
    </row>
    <row r="16" spans="1:16" ht="15" customHeight="1">
      <c r="A16" s="38" t="s">
        <v>49</v>
      </c>
      <c r="B16" s="125">
        <v>1365482</v>
      </c>
      <c r="C16" s="125">
        <v>91255296</v>
      </c>
      <c r="D16" s="154">
        <v>52099</v>
      </c>
      <c r="E16" s="125">
        <v>206566</v>
      </c>
      <c r="F16" s="125">
        <v>6699534</v>
      </c>
      <c r="G16" s="154">
        <v>13924</v>
      </c>
      <c r="H16" s="125">
        <v>1018504</v>
      </c>
      <c r="I16" s="125">
        <v>9924196</v>
      </c>
      <c r="J16" s="154">
        <v>225</v>
      </c>
      <c r="K16" s="125">
        <v>191933</v>
      </c>
      <c r="L16" s="125">
        <v>1677314</v>
      </c>
      <c r="M16" s="154">
        <v>304</v>
      </c>
      <c r="N16" s="125">
        <v>1623717</v>
      </c>
      <c r="O16" s="125">
        <v>9924196</v>
      </c>
      <c r="P16" s="154">
        <v>50251</v>
      </c>
    </row>
    <row r="17" spans="1:16" ht="15" customHeight="1">
      <c r="A17" s="38" t="s">
        <v>50</v>
      </c>
      <c r="B17" s="125">
        <v>241999</v>
      </c>
      <c r="C17" s="125">
        <v>11851828</v>
      </c>
      <c r="D17" s="154">
        <v>43111</v>
      </c>
      <c r="E17" s="125">
        <v>42819</v>
      </c>
      <c r="F17" s="125">
        <v>905082</v>
      </c>
      <c r="G17" s="154">
        <v>9537</v>
      </c>
      <c r="H17" s="125">
        <v>179651</v>
      </c>
      <c r="I17" s="125">
        <v>1197343</v>
      </c>
      <c r="J17" s="154">
        <v>247</v>
      </c>
      <c r="K17" s="125">
        <v>37203</v>
      </c>
      <c r="L17" s="125">
        <v>466168</v>
      </c>
      <c r="M17" s="154">
        <v>1576</v>
      </c>
      <c r="N17" s="125">
        <v>293625</v>
      </c>
      <c r="O17" s="125">
        <v>1197343</v>
      </c>
      <c r="P17" s="154">
        <v>40839</v>
      </c>
    </row>
    <row r="18" spans="1:16" ht="15" customHeight="1">
      <c r="A18" s="38" t="s">
        <v>51</v>
      </c>
      <c r="B18" s="125">
        <v>130758</v>
      </c>
      <c r="C18" s="125">
        <v>8128636</v>
      </c>
      <c r="D18" s="154">
        <v>54397</v>
      </c>
      <c r="E18" s="125">
        <v>12710</v>
      </c>
      <c r="F18" s="125">
        <v>308473</v>
      </c>
      <c r="G18" s="154">
        <v>11126</v>
      </c>
      <c r="H18" s="125">
        <v>74907</v>
      </c>
      <c r="I18" s="125">
        <v>305245</v>
      </c>
      <c r="J18" s="154">
        <v>71</v>
      </c>
      <c r="K18" s="125">
        <v>13532</v>
      </c>
      <c r="L18" s="125">
        <v>147868</v>
      </c>
      <c r="M18" s="154">
        <v>231</v>
      </c>
      <c r="N18" s="125">
        <v>141233</v>
      </c>
      <c r="O18" s="125">
        <v>305245</v>
      </c>
      <c r="P18" s="154">
        <v>53584</v>
      </c>
    </row>
    <row r="19" spans="1:16" ht="15" customHeight="1">
      <c r="A19" s="38" t="s">
        <v>52</v>
      </c>
      <c r="B19" s="125">
        <v>227442</v>
      </c>
      <c r="C19" s="125">
        <v>15579846</v>
      </c>
      <c r="D19" s="154">
        <v>62899</v>
      </c>
      <c r="E19" s="125">
        <v>21802</v>
      </c>
      <c r="F19" s="125">
        <v>613055</v>
      </c>
      <c r="G19" s="154">
        <v>9033</v>
      </c>
      <c r="H19" s="125">
        <v>184386</v>
      </c>
      <c r="I19" s="125">
        <v>1020336</v>
      </c>
      <c r="J19" s="154">
        <v>264</v>
      </c>
      <c r="K19" s="125">
        <v>52381</v>
      </c>
      <c r="L19" s="125">
        <v>1278251</v>
      </c>
      <c r="M19" s="154">
        <v>14881</v>
      </c>
      <c r="N19" s="125">
        <v>269411</v>
      </c>
      <c r="O19" s="125">
        <v>1020336</v>
      </c>
      <c r="P19" s="154">
        <v>59590</v>
      </c>
    </row>
    <row r="20" spans="1:16" s="15" customFormat="1" ht="15" customHeight="1">
      <c r="A20" s="39" t="s">
        <v>198</v>
      </c>
      <c r="B20" s="126">
        <v>11963043</v>
      </c>
      <c r="C20" s="126">
        <v>697963006</v>
      </c>
      <c r="D20" s="156">
        <v>47297</v>
      </c>
      <c r="E20" s="126">
        <v>1905742</v>
      </c>
      <c r="F20" s="126">
        <v>49011434</v>
      </c>
      <c r="G20" s="156">
        <v>11592</v>
      </c>
      <c r="H20" s="126">
        <v>9169898</v>
      </c>
      <c r="I20" s="126">
        <v>80796202</v>
      </c>
      <c r="J20" s="156">
        <v>292</v>
      </c>
      <c r="K20" s="126">
        <v>1700606</v>
      </c>
      <c r="L20" s="126">
        <v>16706874</v>
      </c>
      <c r="M20" s="156">
        <v>396</v>
      </c>
      <c r="N20" s="126">
        <v>14437914</v>
      </c>
      <c r="O20" s="126">
        <v>80796202</v>
      </c>
      <c r="P20" s="156">
        <v>44611</v>
      </c>
    </row>
    <row r="21" spans="1:16" ht="15" customHeight="1">
      <c r="A21" s="5" t="s">
        <v>90</v>
      </c>
      <c r="B21" s="102"/>
      <c r="C21" s="102"/>
      <c r="D21" s="102"/>
      <c r="E21" s="102"/>
      <c r="F21" s="102"/>
      <c r="G21" s="102"/>
      <c r="H21" s="102"/>
      <c r="I21" s="102"/>
      <c r="J21" s="102"/>
      <c r="K21" s="102"/>
      <c r="L21" s="102"/>
      <c r="M21" s="102"/>
      <c r="N21" s="102"/>
      <c r="O21" s="102"/>
      <c r="P21" s="102"/>
    </row>
    <row r="22" spans="1:16" ht="15" customHeight="1">
      <c r="A22" s="6" t="s">
        <v>1</v>
      </c>
      <c r="B22" s="102"/>
      <c r="C22" s="102"/>
      <c r="D22" s="102"/>
      <c r="E22" s="102"/>
      <c r="F22" s="102"/>
      <c r="G22" s="102"/>
      <c r="H22" s="102"/>
      <c r="I22" s="102"/>
      <c r="J22" s="102"/>
      <c r="K22" s="102"/>
      <c r="L22" s="102"/>
      <c r="M22" s="102"/>
      <c r="N22" s="102"/>
      <c r="O22" s="102"/>
      <c r="P22" s="102"/>
    </row>
    <row r="23" spans="1:19" ht="15" customHeight="1">
      <c r="A23" s="2" t="s">
        <v>46</v>
      </c>
      <c r="B23" s="125">
        <v>297663</v>
      </c>
      <c r="C23" s="125">
        <v>21201342</v>
      </c>
      <c r="D23" s="154">
        <v>57041</v>
      </c>
      <c r="E23" s="125">
        <v>35271</v>
      </c>
      <c r="F23" s="125">
        <v>1013479</v>
      </c>
      <c r="G23" s="154">
        <v>13048</v>
      </c>
      <c r="H23" s="125">
        <v>219647</v>
      </c>
      <c r="I23" s="125">
        <v>467190</v>
      </c>
      <c r="J23" s="154">
        <v>165</v>
      </c>
      <c r="K23" s="125">
        <v>23288</v>
      </c>
      <c r="L23" s="125">
        <v>136149</v>
      </c>
      <c r="M23" s="154">
        <v>106</v>
      </c>
      <c r="N23" s="125">
        <v>326818</v>
      </c>
      <c r="O23" s="125">
        <v>22824966</v>
      </c>
      <c r="P23" s="154">
        <v>54750</v>
      </c>
      <c r="Q23" s="114"/>
      <c r="R23" s="114"/>
      <c r="S23" s="114"/>
    </row>
    <row r="24" spans="1:19" ht="15" customHeight="1">
      <c r="A24" s="2" t="s">
        <v>183</v>
      </c>
      <c r="B24" s="125">
        <v>246900</v>
      </c>
      <c r="C24" s="125">
        <v>14911675</v>
      </c>
      <c r="D24" s="154">
        <v>51840</v>
      </c>
      <c r="E24" s="125">
        <v>33628</v>
      </c>
      <c r="F24" s="125">
        <v>763291</v>
      </c>
      <c r="G24" s="154">
        <v>11254</v>
      </c>
      <c r="H24" s="125">
        <v>182488</v>
      </c>
      <c r="I24" s="125">
        <v>386308</v>
      </c>
      <c r="J24" s="154">
        <v>128</v>
      </c>
      <c r="K24" s="125">
        <v>17190</v>
      </c>
      <c r="L24" s="125">
        <v>75708</v>
      </c>
      <c r="M24" s="154">
        <v>102</v>
      </c>
      <c r="N24" s="125">
        <v>276103</v>
      </c>
      <c r="O24" s="125">
        <v>16135839</v>
      </c>
      <c r="P24" s="154">
        <v>48875</v>
      </c>
      <c r="Q24" s="114"/>
      <c r="R24" s="114"/>
      <c r="S24" s="114"/>
    </row>
    <row r="25" spans="1:19" ht="15" customHeight="1">
      <c r="A25" s="93" t="s">
        <v>47</v>
      </c>
      <c r="B25" s="125">
        <v>142241</v>
      </c>
      <c r="C25" s="125">
        <v>9443767</v>
      </c>
      <c r="D25" s="154">
        <v>52775</v>
      </c>
      <c r="E25" s="125">
        <v>18400</v>
      </c>
      <c r="F25" s="125">
        <v>533869</v>
      </c>
      <c r="G25" s="154">
        <v>12093</v>
      </c>
      <c r="H25" s="125">
        <v>100957</v>
      </c>
      <c r="I25" s="125">
        <v>358252</v>
      </c>
      <c r="J25" s="154">
        <v>127</v>
      </c>
      <c r="K25" s="125">
        <v>13215</v>
      </c>
      <c r="L25" s="125">
        <v>76256</v>
      </c>
      <c r="M25" s="154">
        <v>144</v>
      </c>
      <c r="N25" s="125">
        <v>158723</v>
      </c>
      <c r="O25" s="125">
        <v>10414187</v>
      </c>
      <c r="P25" s="154">
        <v>50692</v>
      </c>
      <c r="Q25" s="114"/>
      <c r="R25" s="114"/>
      <c r="S25" s="114"/>
    </row>
    <row r="26" spans="1:19" ht="15" customHeight="1">
      <c r="A26" s="93" t="s">
        <v>48</v>
      </c>
      <c r="B26" s="125">
        <v>54572</v>
      </c>
      <c r="C26" s="125">
        <v>3091712</v>
      </c>
      <c r="D26" s="154">
        <v>48197</v>
      </c>
      <c r="E26" s="125">
        <v>8012</v>
      </c>
      <c r="F26" s="125">
        <v>193742</v>
      </c>
      <c r="G26" s="154">
        <v>11053</v>
      </c>
      <c r="H26" s="125">
        <v>39195</v>
      </c>
      <c r="I26" s="125">
        <v>102166</v>
      </c>
      <c r="J26" s="154">
        <v>128</v>
      </c>
      <c r="K26" s="125">
        <v>3673</v>
      </c>
      <c r="L26" s="125">
        <v>18570</v>
      </c>
      <c r="M26" s="154">
        <v>131</v>
      </c>
      <c r="N26" s="125">
        <v>61269</v>
      </c>
      <c r="O26" s="125">
        <v>3403797</v>
      </c>
      <c r="P26" s="154">
        <v>45829</v>
      </c>
      <c r="Q26" s="114"/>
      <c r="R26" s="114"/>
      <c r="S26" s="114"/>
    </row>
    <row r="27" spans="1:19" ht="15" customHeight="1">
      <c r="A27" s="93" t="s">
        <v>49</v>
      </c>
      <c r="B27" s="125">
        <v>164702</v>
      </c>
      <c r="C27" s="125">
        <v>12422441</v>
      </c>
      <c r="D27" s="154">
        <v>59913</v>
      </c>
      <c r="E27" s="125">
        <v>18583</v>
      </c>
      <c r="F27" s="125">
        <v>576268</v>
      </c>
      <c r="G27" s="154">
        <v>13289</v>
      </c>
      <c r="H27" s="125">
        <v>113052</v>
      </c>
      <c r="I27" s="125">
        <v>299415</v>
      </c>
      <c r="J27" s="154">
        <v>107</v>
      </c>
      <c r="K27" s="125">
        <v>13734</v>
      </c>
      <c r="L27" s="125">
        <v>92998</v>
      </c>
      <c r="M27" s="154">
        <v>115</v>
      </c>
      <c r="N27" s="125">
        <v>179627</v>
      </c>
      <c r="O27" s="125">
        <v>13395075</v>
      </c>
      <c r="P27" s="154">
        <v>58275</v>
      </c>
      <c r="Q27" s="114"/>
      <c r="R27" s="114"/>
      <c r="S27" s="114"/>
    </row>
    <row r="28" spans="1:19" ht="15" customHeight="1">
      <c r="A28" s="93" t="s">
        <v>50</v>
      </c>
      <c r="B28" s="125">
        <v>5433</v>
      </c>
      <c r="C28" s="125">
        <v>322811</v>
      </c>
      <c r="D28" s="154">
        <v>43913</v>
      </c>
      <c r="E28" s="125">
        <v>897</v>
      </c>
      <c r="F28" s="125">
        <v>37641</v>
      </c>
      <c r="G28" s="154">
        <v>13751</v>
      </c>
      <c r="H28" s="125">
        <v>4034</v>
      </c>
      <c r="I28" s="125">
        <v>14705</v>
      </c>
      <c r="J28" s="154">
        <v>197</v>
      </c>
      <c r="K28" s="125">
        <v>539</v>
      </c>
      <c r="L28" s="125">
        <v>3797</v>
      </c>
      <c r="M28" s="154">
        <v>355</v>
      </c>
      <c r="N28" s="125">
        <v>6128</v>
      </c>
      <c r="O28" s="125">
        <v>378806</v>
      </c>
      <c r="P28" s="154">
        <v>42588</v>
      </c>
      <c r="Q28" s="114"/>
      <c r="R28" s="114"/>
      <c r="S28" s="114"/>
    </row>
    <row r="29" spans="1:19" ht="15" customHeight="1">
      <c r="A29" s="93" t="s">
        <v>51</v>
      </c>
      <c r="B29" s="125">
        <v>11394</v>
      </c>
      <c r="C29" s="125">
        <v>781229</v>
      </c>
      <c r="D29" s="154">
        <v>58833</v>
      </c>
      <c r="E29" s="125">
        <v>863</v>
      </c>
      <c r="F29" s="125">
        <v>23003</v>
      </c>
      <c r="G29" s="154">
        <v>10234</v>
      </c>
      <c r="H29" s="125">
        <v>6929</v>
      </c>
      <c r="I29" s="125">
        <v>5574</v>
      </c>
      <c r="J29" s="154">
        <v>83</v>
      </c>
      <c r="K29" s="125">
        <v>718</v>
      </c>
      <c r="L29" s="125">
        <v>2752</v>
      </c>
      <c r="M29" s="154">
        <v>70</v>
      </c>
      <c r="N29" s="125">
        <v>11804</v>
      </c>
      <c r="O29" s="125">
        <v>812834</v>
      </c>
      <c r="P29" s="154">
        <v>58314</v>
      </c>
      <c r="Q29" s="114"/>
      <c r="R29" s="114"/>
      <c r="S29" s="114"/>
    </row>
    <row r="30" spans="1:19" ht="15" customHeight="1">
      <c r="A30" s="93" t="s">
        <v>52</v>
      </c>
      <c r="B30" s="125">
        <v>19035</v>
      </c>
      <c r="C30" s="125">
        <v>1227080</v>
      </c>
      <c r="D30" s="154">
        <v>58051</v>
      </c>
      <c r="E30" s="125">
        <v>1538</v>
      </c>
      <c r="F30" s="125">
        <v>39682</v>
      </c>
      <c r="G30" s="154">
        <v>9850</v>
      </c>
      <c r="H30" s="125">
        <v>13348</v>
      </c>
      <c r="I30" s="125">
        <v>-668</v>
      </c>
      <c r="J30" s="154">
        <v>98</v>
      </c>
      <c r="K30" s="125">
        <v>1276</v>
      </c>
      <c r="L30" s="125">
        <v>7103</v>
      </c>
      <c r="M30" s="154">
        <v>129</v>
      </c>
      <c r="N30" s="125">
        <v>20173</v>
      </c>
      <c r="O30" s="125">
        <v>1272469</v>
      </c>
      <c r="P30" s="154">
        <v>55417</v>
      </c>
      <c r="Q30" s="114"/>
      <c r="R30" s="114"/>
      <c r="S30" s="114"/>
    </row>
    <row r="31" spans="1:19" s="19" customFormat="1" ht="15" customHeight="1">
      <c r="A31" s="94" t="s">
        <v>198</v>
      </c>
      <c r="B31" s="135">
        <v>943429</v>
      </c>
      <c r="C31" s="135">
        <v>63481674</v>
      </c>
      <c r="D31" s="155">
        <v>54617</v>
      </c>
      <c r="E31" s="135">
        <v>117328</v>
      </c>
      <c r="F31" s="135">
        <v>3185727</v>
      </c>
      <c r="G31" s="155">
        <v>12171</v>
      </c>
      <c r="H31" s="135">
        <v>682532</v>
      </c>
      <c r="I31" s="135">
        <v>1642036</v>
      </c>
      <c r="J31" s="155">
        <v>134</v>
      </c>
      <c r="K31" s="135">
        <v>73956</v>
      </c>
      <c r="L31" s="135">
        <v>413169</v>
      </c>
      <c r="M31" s="155">
        <v>114</v>
      </c>
      <c r="N31" s="135">
        <v>1044784</v>
      </c>
      <c r="O31" s="135">
        <v>68721929</v>
      </c>
      <c r="P31" s="155">
        <v>52347</v>
      </c>
      <c r="Q31" s="114"/>
      <c r="R31" s="114"/>
      <c r="S31" s="114"/>
    </row>
    <row r="32" spans="1:16" ht="15" customHeight="1">
      <c r="A32" s="6" t="s">
        <v>2</v>
      </c>
      <c r="B32" s="134"/>
      <c r="C32" s="134"/>
      <c r="D32" s="134"/>
      <c r="E32" s="134"/>
      <c r="F32" s="134"/>
      <c r="G32" s="134"/>
      <c r="H32" s="134"/>
      <c r="I32" s="134"/>
      <c r="J32" s="134"/>
      <c r="K32" s="134"/>
      <c r="L32" s="134"/>
      <c r="M32" s="134"/>
      <c r="N32" s="134"/>
      <c r="O32" s="134"/>
      <c r="P32" s="134"/>
    </row>
    <row r="33" spans="1:19" ht="15" customHeight="1">
      <c r="A33" s="2" t="s">
        <v>46</v>
      </c>
      <c r="B33" s="125">
        <v>146453</v>
      </c>
      <c r="C33" s="125">
        <v>6964083</v>
      </c>
      <c r="D33" s="154">
        <v>37820</v>
      </c>
      <c r="E33" s="125">
        <v>25377</v>
      </c>
      <c r="F33" s="125">
        <v>558312</v>
      </c>
      <c r="G33" s="154">
        <v>15993</v>
      </c>
      <c r="H33" s="125">
        <v>97524</v>
      </c>
      <c r="I33" s="125">
        <v>309821</v>
      </c>
      <c r="J33" s="154">
        <v>139</v>
      </c>
      <c r="K33" s="125">
        <v>11930</v>
      </c>
      <c r="L33" s="125">
        <v>125683</v>
      </c>
      <c r="M33" s="154">
        <v>271</v>
      </c>
      <c r="N33" s="125">
        <v>173403</v>
      </c>
      <c r="O33" s="125">
        <v>7956650</v>
      </c>
      <c r="P33" s="154">
        <v>34919</v>
      </c>
      <c r="Q33" s="114"/>
      <c r="R33" s="114"/>
      <c r="S33" s="114"/>
    </row>
    <row r="34" spans="1:19" ht="15" customHeight="1">
      <c r="A34" s="2" t="s">
        <v>183</v>
      </c>
      <c r="B34" s="125">
        <v>103430</v>
      </c>
      <c r="C34" s="125">
        <v>4531904</v>
      </c>
      <c r="D34" s="154">
        <v>36999</v>
      </c>
      <c r="E34" s="125">
        <v>18313</v>
      </c>
      <c r="F34" s="125">
        <v>356947</v>
      </c>
      <c r="G34" s="154">
        <v>13905</v>
      </c>
      <c r="H34" s="125">
        <v>68391</v>
      </c>
      <c r="I34" s="125">
        <v>260563</v>
      </c>
      <c r="J34" s="154">
        <v>120</v>
      </c>
      <c r="K34" s="125">
        <v>8075</v>
      </c>
      <c r="L34" s="125">
        <v>69435</v>
      </c>
      <c r="M34" s="154">
        <v>327</v>
      </c>
      <c r="N34" s="125">
        <v>123235</v>
      </c>
      <c r="O34" s="125">
        <v>5214972</v>
      </c>
      <c r="P34" s="154">
        <v>34234</v>
      </c>
      <c r="Q34" s="114"/>
      <c r="R34" s="114"/>
      <c r="S34" s="114"/>
    </row>
    <row r="35" spans="1:19" ht="15" customHeight="1">
      <c r="A35" s="93" t="s">
        <v>47</v>
      </c>
      <c r="B35" s="125">
        <v>60556</v>
      </c>
      <c r="C35" s="125">
        <v>2746237</v>
      </c>
      <c r="D35" s="154">
        <v>36816</v>
      </c>
      <c r="E35" s="125">
        <v>9337</v>
      </c>
      <c r="F35" s="125">
        <v>178562</v>
      </c>
      <c r="G35" s="154">
        <v>11309</v>
      </c>
      <c r="H35" s="125">
        <v>40768</v>
      </c>
      <c r="I35" s="125">
        <v>186244</v>
      </c>
      <c r="J35" s="154">
        <v>125</v>
      </c>
      <c r="K35" s="125">
        <v>6205</v>
      </c>
      <c r="L35" s="125">
        <v>67969</v>
      </c>
      <c r="M35" s="154">
        <v>542</v>
      </c>
      <c r="N35" s="125">
        <v>71385</v>
      </c>
      <c r="O35" s="125">
        <v>3180981</v>
      </c>
      <c r="P35" s="154">
        <v>34925</v>
      </c>
      <c r="Q35" s="114"/>
      <c r="R35" s="114"/>
      <c r="S35" s="114"/>
    </row>
    <row r="36" spans="1:19" ht="15" customHeight="1">
      <c r="A36" s="93" t="s">
        <v>48</v>
      </c>
      <c r="B36" s="125">
        <v>16491</v>
      </c>
      <c r="C36" s="125">
        <v>683409</v>
      </c>
      <c r="D36" s="154">
        <v>35023</v>
      </c>
      <c r="E36" s="125">
        <v>2852</v>
      </c>
      <c r="F36" s="125">
        <v>58892</v>
      </c>
      <c r="G36" s="154">
        <v>12607</v>
      </c>
      <c r="H36" s="125">
        <v>10927</v>
      </c>
      <c r="I36" s="125">
        <v>46448</v>
      </c>
      <c r="J36" s="154">
        <v>119</v>
      </c>
      <c r="K36" s="125">
        <v>1462</v>
      </c>
      <c r="L36" s="125">
        <v>18317</v>
      </c>
      <c r="M36" s="154">
        <v>2135</v>
      </c>
      <c r="N36" s="125">
        <v>19793</v>
      </c>
      <c r="O36" s="125">
        <v>807081</v>
      </c>
      <c r="P36" s="154">
        <v>33290</v>
      </c>
      <c r="Q36" s="114"/>
      <c r="R36" s="114"/>
      <c r="S36" s="114"/>
    </row>
    <row r="37" spans="1:19" ht="15" customHeight="1">
      <c r="A37" s="93" t="s">
        <v>49</v>
      </c>
      <c r="B37" s="125">
        <v>46857</v>
      </c>
      <c r="C37" s="125">
        <v>2356359</v>
      </c>
      <c r="D37" s="154">
        <v>40000</v>
      </c>
      <c r="E37" s="125">
        <v>6599</v>
      </c>
      <c r="F37" s="125">
        <v>146634</v>
      </c>
      <c r="G37" s="154">
        <v>12609</v>
      </c>
      <c r="H37" s="125">
        <v>31111</v>
      </c>
      <c r="I37" s="125">
        <v>142867</v>
      </c>
      <c r="J37" s="154">
        <v>121</v>
      </c>
      <c r="K37" s="125">
        <v>4960</v>
      </c>
      <c r="L37" s="125">
        <v>58477</v>
      </c>
      <c r="M37" s="154">
        <v>1127</v>
      </c>
      <c r="N37" s="125">
        <v>54876</v>
      </c>
      <c r="O37" s="125">
        <v>2705074</v>
      </c>
      <c r="P37" s="154">
        <v>38306</v>
      </c>
      <c r="Q37" s="114"/>
      <c r="R37" s="114"/>
      <c r="S37" s="114"/>
    </row>
    <row r="38" spans="1:19" ht="15" customHeight="1">
      <c r="A38" s="93" t="s">
        <v>50</v>
      </c>
      <c r="B38" s="125">
        <v>3166</v>
      </c>
      <c r="C38" s="125">
        <v>131888</v>
      </c>
      <c r="D38" s="154">
        <v>34202</v>
      </c>
      <c r="E38" s="125">
        <v>562</v>
      </c>
      <c r="F38" s="125">
        <v>11037</v>
      </c>
      <c r="G38" s="154">
        <v>10284</v>
      </c>
      <c r="H38" s="125">
        <v>2122</v>
      </c>
      <c r="I38" s="125">
        <v>8083</v>
      </c>
      <c r="J38" s="154">
        <v>157</v>
      </c>
      <c r="K38" s="125">
        <v>341</v>
      </c>
      <c r="L38" s="125">
        <v>3972</v>
      </c>
      <c r="M38" s="154">
        <v>1401</v>
      </c>
      <c r="N38" s="125">
        <v>3749</v>
      </c>
      <c r="O38" s="125">
        <v>155169</v>
      </c>
      <c r="P38" s="154">
        <v>32653</v>
      </c>
      <c r="Q38" s="114"/>
      <c r="R38" s="114"/>
      <c r="S38" s="114"/>
    </row>
    <row r="39" spans="1:19" ht="15" customHeight="1">
      <c r="A39" s="93" t="s">
        <v>51</v>
      </c>
      <c r="B39" s="125">
        <v>4358</v>
      </c>
      <c r="C39" s="125">
        <v>204797</v>
      </c>
      <c r="D39" s="154">
        <v>41524</v>
      </c>
      <c r="E39" s="125">
        <v>519</v>
      </c>
      <c r="F39" s="125">
        <v>12551</v>
      </c>
      <c r="G39" s="154">
        <v>15800</v>
      </c>
      <c r="H39" s="125">
        <v>2422</v>
      </c>
      <c r="I39" s="125">
        <v>2977</v>
      </c>
      <c r="J39" s="154">
        <v>70</v>
      </c>
      <c r="K39" s="125">
        <v>237</v>
      </c>
      <c r="L39" s="125">
        <v>1538</v>
      </c>
      <c r="M39" s="154">
        <v>150</v>
      </c>
      <c r="N39" s="125">
        <v>4737</v>
      </c>
      <c r="O39" s="125">
        <v>222371</v>
      </c>
      <c r="P39" s="154">
        <v>40748</v>
      </c>
      <c r="Q39" s="114"/>
      <c r="R39" s="114"/>
      <c r="S39" s="114"/>
    </row>
    <row r="40" spans="1:19" ht="15" customHeight="1">
      <c r="A40" s="93" t="s">
        <v>52</v>
      </c>
      <c r="B40" s="125">
        <v>7318</v>
      </c>
      <c r="C40" s="125">
        <v>350338</v>
      </c>
      <c r="D40" s="154">
        <v>41567</v>
      </c>
      <c r="E40" s="125">
        <v>736</v>
      </c>
      <c r="F40" s="125">
        <v>15268</v>
      </c>
      <c r="G40" s="154">
        <v>10503</v>
      </c>
      <c r="H40" s="125">
        <v>4924</v>
      </c>
      <c r="I40" s="125">
        <v>5424</v>
      </c>
      <c r="J40" s="154">
        <v>85</v>
      </c>
      <c r="K40" s="125">
        <v>579</v>
      </c>
      <c r="L40" s="125">
        <v>4779</v>
      </c>
      <c r="M40" s="154">
        <v>209</v>
      </c>
      <c r="N40" s="125">
        <v>8184</v>
      </c>
      <c r="O40" s="125">
        <v>375630</v>
      </c>
      <c r="P40" s="154">
        <v>38643</v>
      </c>
      <c r="Q40" s="114"/>
      <c r="R40" s="114"/>
      <c r="S40" s="114"/>
    </row>
    <row r="41" spans="1:19" s="19" customFormat="1" ht="15" customHeight="1">
      <c r="A41" s="94" t="s">
        <v>198</v>
      </c>
      <c r="B41" s="135">
        <v>389421</v>
      </c>
      <c r="C41" s="135">
        <v>17987483</v>
      </c>
      <c r="D41" s="155">
        <v>37543</v>
      </c>
      <c r="E41" s="135">
        <v>64378</v>
      </c>
      <c r="F41" s="135">
        <v>1342045</v>
      </c>
      <c r="G41" s="155">
        <v>14162</v>
      </c>
      <c r="H41" s="135">
        <v>259077</v>
      </c>
      <c r="I41" s="135">
        <v>965103</v>
      </c>
      <c r="J41" s="155">
        <v>127</v>
      </c>
      <c r="K41" s="135">
        <v>33897</v>
      </c>
      <c r="L41" s="135">
        <v>350705</v>
      </c>
      <c r="M41" s="155">
        <v>403</v>
      </c>
      <c r="N41" s="135">
        <v>460958</v>
      </c>
      <c r="O41" s="135">
        <v>20642594</v>
      </c>
      <c r="P41" s="155">
        <v>35046</v>
      </c>
      <c r="Q41" s="114"/>
      <c r="R41" s="114"/>
      <c r="S41" s="114"/>
    </row>
    <row r="42" spans="1:16" ht="15" customHeight="1">
      <c r="A42" s="6" t="s">
        <v>3</v>
      </c>
      <c r="B42" s="134"/>
      <c r="C42" s="134"/>
      <c r="D42" s="134"/>
      <c r="E42" s="134"/>
      <c r="F42" s="134"/>
      <c r="G42" s="134"/>
      <c r="H42" s="134"/>
      <c r="I42" s="134"/>
      <c r="J42" s="134"/>
      <c r="K42" s="102"/>
      <c r="L42" s="102"/>
      <c r="M42" s="102"/>
      <c r="N42" s="134"/>
      <c r="O42" s="134"/>
      <c r="P42" s="134"/>
    </row>
    <row r="43" spans="1:19" ht="15" customHeight="1">
      <c r="A43" s="2" t="s">
        <v>46</v>
      </c>
      <c r="B43" s="125">
        <v>20576</v>
      </c>
      <c r="C43" s="125">
        <v>709369</v>
      </c>
      <c r="D43" s="154">
        <v>30142</v>
      </c>
      <c r="E43" s="125">
        <v>5757</v>
      </c>
      <c r="F43" s="125">
        <v>118046</v>
      </c>
      <c r="G43" s="154">
        <v>18886</v>
      </c>
      <c r="H43" s="125">
        <v>9322</v>
      </c>
      <c r="I43" s="125">
        <v>8256</v>
      </c>
      <c r="J43" s="154">
        <v>76</v>
      </c>
      <c r="K43" s="125">
        <v>1239</v>
      </c>
      <c r="L43" s="125">
        <v>3092</v>
      </c>
      <c r="M43" s="154">
        <v>71</v>
      </c>
      <c r="N43" s="125">
        <v>25348</v>
      </c>
      <c r="O43" s="125">
        <v>839503</v>
      </c>
      <c r="P43" s="154">
        <v>27611</v>
      </c>
      <c r="Q43" s="114"/>
      <c r="R43" s="114"/>
      <c r="S43" s="114"/>
    </row>
    <row r="44" spans="1:19" ht="15" customHeight="1">
      <c r="A44" s="2" t="s">
        <v>183</v>
      </c>
      <c r="B44" s="125">
        <v>20230</v>
      </c>
      <c r="C44" s="125">
        <v>656169</v>
      </c>
      <c r="D44" s="154">
        <v>29906</v>
      </c>
      <c r="E44" s="125">
        <v>7379</v>
      </c>
      <c r="F44" s="125">
        <v>139198</v>
      </c>
      <c r="G44" s="154">
        <v>16462</v>
      </c>
      <c r="H44" s="125">
        <v>8572</v>
      </c>
      <c r="I44" s="125">
        <v>12528</v>
      </c>
      <c r="J44" s="154">
        <v>60</v>
      </c>
      <c r="K44" s="125">
        <v>1309</v>
      </c>
      <c r="L44" s="125">
        <v>3014</v>
      </c>
      <c r="M44" s="154">
        <v>69</v>
      </c>
      <c r="N44" s="125">
        <v>26230</v>
      </c>
      <c r="O44" s="125">
        <v>810666</v>
      </c>
      <c r="P44" s="154">
        <v>26650</v>
      </c>
      <c r="Q44" s="114"/>
      <c r="R44" s="114"/>
      <c r="S44" s="114"/>
    </row>
    <row r="45" spans="1:19" ht="15" customHeight="1">
      <c r="A45" s="93" t="s">
        <v>47</v>
      </c>
      <c r="B45" s="125">
        <v>7777</v>
      </c>
      <c r="C45" s="125">
        <v>256186</v>
      </c>
      <c r="D45" s="154">
        <v>30425</v>
      </c>
      <c r="E45" s="125">
        <v>2360</v>
      </c>
      <c r="F45" s="125">
        <v>43514</v>
      </c>
      <c r="G45" s="154">
        <v>15955</v>
      </c>
      <c r="H45" s="125">
        <v>3277</v>
      </c>
      <c r="I45" s="125">
        <v>4230</v>
      </c>
      <c r="J45" s="154">
        <v>66</v>
      </c>
      <c r="K45" s="125">
        <v>469</v>
      </c>
      <c r="L45" s="125">
        <v>612</v>
      </c>
      <c r="M45" s="154">
        <v>60</v>
      </c>
      <c r="N45" s="125">
        <v>9609</v>
      </c>
      <c r="O45" s="125">
        <v>304447</v>
      </c>
      <c r="P45" s="154">
        <v>28175</v>
      </c>
      <c r="Q45" s="114"/>
      <c r="R45" s="114"/>
      <c r="S45" s="114"/>
    </row>
    <row r="46" spans="1:19" ht="15" customHeight="1">
      <c r="A46" s="93" t="s">
        <v>48</v>
      </c>
      <c r="B46" s="125">
        <v>5821</v>
      </c>
      <c r="C46" s="125">
        <v>183279</v>
      </c>
      <c r="D46" s="154">
        <v>26136</v>
      </c>
      <c r="E46" s="125">
        <v>1701</v>
      </c>
      <c r="F46" s="125">
        <v>32755</v>
      </c>
      <c r="G46" s="154">
        <v>15786</v>
      </c>
      <c r="H46" s="125">
        <v>2571</v>
      </c>
      <c r="I46" s="125">
        <v>5458</v>
      </c>
      <c r="J46" s="154">
        <v>91</v>
      </c>
      <c r="K46" s="125">
        <v>301</v>
      </c>
      <c r="L46" s="125">
        <v>814</v>
      </c>
      <c r="M46" s="154">
        <v>80</v>
      </c>
      <c r="N46" s="125">
        <v>7250</v>
      </c>
      <c r="O46" s="125">
        <v>221781</v>
      </c>
      <c r="P46" s="154">
        <v>25058</v>
      </c>
      <c r="Q46" s="114"/>
      <c r="R46" s="114"/>
      <c r="S46" s="114"/>
    </row>
    <row r="47" spans="1:19" ht="15" customHeight="1">
      <c r="A47" s="93" t="s">
        <v>49</v>
      </c>
      <c r="B47" s="125">
        <v>9070</v>
      </c>
      <c r="C47" s="125">
        <v>348761</v>
      </c>
      <c r="D47" s="154">
        <v>35783</v>
      </c>
      <c r="E47" s="125">
        <v>2345</v>
      </c>
      <c r="F47" s="125">
        <v>55722</v>
      </c>
      <c r="G47" s="154">
        <v>19082</v>
      </c>
      <c r="H47" s="125">
        <v>3753</v>
      </c>
      <c r="I47" s="125">
        <v>3196</v>
      </c>
      <c r="J47" s="154">
        <v>46</v>
      </c>
      <c r="K47" s="125">
        <v>712</v>
      </c>
      <c r="L47" s="125">
        <v>649</v>
      </c>
      <c r="M47" s="154">
        <v>54</v>
      </c>
      <c r="N47" s="125">
        <v>10726</v>
      </c>
      <c r="O47" s="125">
        <v>408403</v>
      </c>
      <c r="P47" s="154">
        <v>34760</v>
      </c>
      <c r="Q47" s="114"/>
      <c r="R47" s="114"/>
      <c r="S47" s="114"/>
    </row>
    <row r="48" spans="1:19" ht="15" customHeight="1">
      <c r="A48" s="93" t="s">
        <v>50</v>
      </c>
      <c r="B48" s="125">
        <v>1121</v>
      </c>
      <c r="C48" s="125">
        <v>25247</v>
      </c>
      <c r="D48" s="154">
        <v>13470</v>
      </c>
      <c r="E48" s="125">
        <v>179</v>
      </c>
      <c r="F48" s="125">
        <v>3358</v>
      </c>
      <c r="G48" s="154">
        <v>11860</v>
      </c>
      <c r="H48" s="125">
        <v>502</v>
      </c>
      <c r="I48" s="125">
        <v>189</v>
      </c>
      <c r="J48" s="154">
        <v>96</v>
      </c>
      <c r="K48" s="125">
        <v>41</v>
      </c>
      <c r="L48" s="125">
        <v>18</v>
      </c>
      <c r="M48" s="154">
        <v>34</v>
      </c>
      <c r="N48" s="125">
        <v>1233</v>
      </c>
      <c r="O48" s="125">
        <v>28658</v>
      </c>
      <c r="P48" s="154">
        <v>14567</v>
      </c>
      <c r="Q48" s="114"/>
      <c r="R48" s="114"/>
      <c r="S48" s="114"/>
    </row>
    <row r="49" spans="1:19" ht="15" customHeight="1">
      <c r="A49" s="93" t="s">
        <v>51</v>
      </c>
      <c r="B49" s="125">
        <v>776</v>
      </c>
      <c r="C49" s="125">
        <v>35050</v>
      </c>
      <c r="D49" s="154">
        <v>42180</v>
      </c>
      <c r="E49" s="125">
        <v>93</v>
      </c>
      <c r="F49" s="125">
        <v>1658</v>
      </c>
      <c r="G49" s="154">
        <v>14284</v>
      </c>
      <c r="H49" s="125">
        <v>300</v>
      </c>
      <c r="I49" s="125">
        <v>37</v>
      </c>
      <c r="J49" s="154">
        <v>52</v>
      </c>
      <c r="K49" s="125">
        <v>46</v>
      </c>
      <c r="L49" s="125">
        <v>6</v>
      </c>
      <c r="M49" s="154">
        <v>46</v>
      </c>
      <c r="N49" s="125">
        <v>826</v>
      </c>
      <c r="O49" s="125">
        <v>36615</v>
      </c>
      <c r="P49" s="154">
        <v>41415</v>
      </c>
      <c r="Q49" s="114"/>
      <c r="R49" s="114"/>
      <c r="S49" s="114"/>
    </row>
    <row r="50" spans="1:19" ht="15" customHeight="1">
      <c r="A50" s="93" t="s">
        <v>52</v>
      </c>
      <c r="B50" s="125">
        <v>1100</v>
      </c>
      <c r="C50" s="125">
        <v>39675</v>
      </c>
      <c r="D50" s="154">
        <v>31831</v>
      </c>
      <c r="E50" s="125">
        <v>169</v>
      </c>
      <c r="F50" s="125">
        <v>3106</v>
      </c>
      <c r="G50" s="154">
        <v>16010</v>
      </c>
      <c r="H50" s="125">
        <v>544</v>
      </c>
      <c r="I50" s="125">
        <v>5</v>
      </c>
      <c r="J50" s="154">
        <v>41</v>
      </c>
      <c r="K50" s="125">
        <v>89</v>
      </c>
      <c r="L50" s="125">
        <v>251</v>
      </c>
      <c r="M50" s="154">
        <v>55</v>
      </c>
      <c r="N50" s="125">
        <v>1237</v>
      </c>
      <c r="O50" s="125">
        <v>42965</v>
      </c>
      <c r="P50" s="154">
        <v>30101</v>
      </c>
      <c r="Q50" s="114"/>
      <c r="R50" s="114"/>
      <c r="S50" s="114"/>
    </row>
    <row r="51" spans="1:19" s="19" customFormat="1" ht="15" customHeight="1">
      <c r="A51" s="94" t="s">
        <v>198</v>
      </c>
      <c r="B51" s="135">
        <v>66614</v>
      </c>
      <c r="C51" s="135">
        <v>2255787</v>
      </c>
      <c r="D51" s="155">
        <v>30312</v>
      </c>
      <c r="E51" s="135">
        <v>20026</v>
      </c>
      <c r="F51" s="135">
        <v>397688</v>
      </c>
      <c r="G51" s="155">
        <v>17199</v>
      </c>
      <c r="H51" s="135">
        <v>28872</v>
      </c>
      <c r="I51" s="135">
        <v>33838</v>
      </c>
      <c r="J51" s="155">
        <v>65</v>
      </c>
      <c r="K51" s="135">
        <v>4212</v>
      </c>
      <c r="L51" s="135">
        <v>8535</v>
      </c>
      <c r="M51" s="155">
        <v>65</v>
      </c>
      <c r="N51" s="135">
        <v>82651</v>
      </c>
      <c r="O51" s="135">
        <v>2696257</v>
      </c>
      <c r="P51" s="155">
        <v>27897</v>
      </c>
      <c r="Q51" s="114"/>
      <c r="R51" s="114"/>
      <c r="S51" s="114"/>
    </row>
    <row r="52" spans="1:16" ht="15" customHeight="1">
      <c r="A52" s="6" t="s">
        <v>143</v>
      </c>
      <c r="B52" s="102"/>
      <c r="C52" s="102"/>
      <c r="D52" s="102"/>
      <c r="E52" s="102"/>
      <c r="F52" s="102"/>
      <c r="G52" s="102"/>
      <c r="H52" s="102"/>
      <c r="I52" s="102"/>
      <c r="J52" s="102"/>
      <c r="K52" s="102"/>
      <c r="L52" s="102"/>
      <c r="M52" s="102"/>
      <c r="N52" s="102"/>
      <c r="O52" s="102"/>
      <c r="P52" s="102"/>
    </row>
    <row r="53" spans="1:19" ht="15" customHeight="1">
      <c r="A53" s="2" t="s">
        <v>46</v>
      </c>
      <c r="B53" s="125">
        <v>20122</v>
      </c>
      <c r="C53" s="125">
        <v>399089</v>
      </c>
      <c r="D53" s="154">
        <v>15859</v>
      </c>
      <c r="E53" s="125">
        <v>1407</v>
      </c>
      <c r="F53" s="125">
        <v>20484</v>
      </c>
      <c r="G53" s="154">
        <v>12289</v>
      </c>
      <c r="H53" s="125">
        <v>9049</v>
      </c>
      <c r="I53" s="125">
        <v>5615</v>
      </c>
      <c r="J53" s="154">
        <v>48</v>
      </c>
      <c r="K53" s="125">
        <v>300</v>
      </c>
      <c r="L53" s="125">
        <v>877</v>
      </c>
      <c r="M53" s="154">
        <v>128</v>
      </c>
      <c r="N53" s="125">
        <v>21335</v>
      </c>
      <c r="O53" s="125">
        <v>426440</v>
      </c>
      <c r="P53" s="154">
        <v>16299</v>
      </c>
      <c r="Q53" s="114"/>
      <c r="R53" s="114"/>
      <c r="S53" s="114"/>
    </row>
    <row r="54" spans="1:19" ht="15" customHeight="1">
      <c r="A54" s="2" t="s">
        <v>183</v>
      </c>
      <c r="B54" s="125">
        <v>18726</v>
      </c>
      <c r="C54" s="125">
        <v>339504</v>
      </c>
      <c r="D54" s="154">
        <v>13550</v>
      </c>
      <c r="E54" s="125">
        <v>2485</v>
      </c>
      <c r="F54" s="125">
        <v>31154</v>
      </c>
      <c r="G54" s="154">
        <v>10391</v>
      </c>
      <c r="H54" s="125">
        <v>8129</v>
      </c>
      <c r="I54" s="125">
        <v>5620</v>
      </c>
      <c r="J54" s="154">
        <v>44</v>
      </c>
      <c r="K54" s="125">
        <v>363</v>
      </c>
      <c r="L54" s="125">
        <v>814</v>
      </c>
      <c r="M54" s="154">
        <v>78</v>
      </c>
      <c r="N54" s="125">
        <v>20460</v>
      </c>
      <c r="O54" s="125">
        <v>377106</v>
      </c>
      <c r="P54" s="154">
        <v>14552</v>
      </c>
      <c r="Q54" s="114"/>
      <c r="R54" s="114"/>
      <c r="S54" s="114"/>
    </row>
    <row r="55" spans="1:19" ht="15" customHeight="1">
      <c r="A55" s="93" t="s">
        <v>47</v>
      </c>
      <c r="B55" s="125">
        <v>7200</v>
      </c>
      <c r="C55" s="125">
        <v>123760</v>
      </c>
      <c r="D55" s="154">
        <v>12858</v>
      </c>
      <c r="E55" s="125">
        <v>947</v>
      </c>
      <c r="F55" s="125">
        <v>12121</v>
      </c>
      <c r="G55" s="154">
        <v>10531</v>
      </c>
      <c r="H55" s="125">
        <v>3040</v>
      </c>
      <c r="I55" s="125">
        <v>1642</v>
      </c>
      <c r="J55" s="154">
        <v>48</v>
      </c>
      <c r="K55" s="125">
        <v>95</v>
      </c>
      <c r="L55" s="125">
        <v>152</v>
      </c>
      <c r="M55" s="154">
        <v>59</v>
      </c>
      <c r="N55" s="125">
        <v>7800</v>
      </c>
      <c r="O55" s="125">
        <v>137730</v>
      </c>
      <c r="P55" s="154">
        <v>14057</v>
      </c>
      <c r="Q55" s="114"/>
      <c r="R55" s="114"/>
      <c r="S55" s="114"/>
    </row>
    <row r="56" spans="1:19" ht="15" customHeight="1">
      <c r="A56" s="93" t="s">
        <v>48</v>
      </c>
      <c r="B56" s="125">
        <v>1735</v>
      </c>
      <c r="C56" s="125">
        <v>27885</v>
      </c>
      <c r="D56" s="154">
        <v>10094</v>
      </c>
      <c r="E56" s="125">
        <v>260</v>
      </c>
      <c r="F56" s="125">
        <v>2973</v>
      </c>
      <c r="G56" s="154">
        <v>7975</v>
      </c>
      <c r="H56" s="125">
        <v>719</v>
      </c>
      <c r="I56" s="125">
        <v>679</v>
      </c>
      <c r="J56" s="154">
        <v>59</v>
      </c>
      <c r="K56" s="125">
        <v>26</v>
      </c>
      <c r="L56" s="125">
        <v>90</v>
      </c>
      <c r="M56" s="154">
        <v>631</v>
      </c>
      <c r="N56" s="125">
        <v>1944</v>
      </c>
      <c r="O56" s="125">
        <v>31825</v>
      </c>
      <c r="P56" s="154">
        <v>10720</v>
      </c>
      <c r="Q56" s="114"/>
      <c r="R56" s="114"/>
      <c r="S56" s="114"/>
    </row>
    <row r="57" spans="1:19" ht="15" customHeight="1">
      <c r="A57" s="93" t="s">
        <v>49</v>
      </c>
      <c r="B57" s="125">
        <v>5482</v>
      </c>
      <c r="C57" s="125">
        <v>121360</v>
      </c>
      <c r="D57" s="154">
        <v>17913</v>
      </c>
      <c r="E57" s="125">
        <v>420</v>
      </c>
      <c r="F57" s="125">
        <v>5115</v>
      </c>
      <c r="G57" s="154">
        <v>8049</v>
      </c>
      <c r="H57" s="125">
        <v>2282</v>
      </c>
      <c r="I57" s="125">
        <v>1480</v>
      </c>
      <c r="J57" s="154">
        <v>66</v>
      </c>
      <c r="K57" s="125">
        <v>96</v>
      </c>
      <c r="L57" s="125">
        <v>190</v>
      </c>
      <c r="M57" s="154">
        <v>66</v>
      </c>
      <c r="N57" s="125">
        <v>5689</v>
      </c>
      <c r="O57" s="125">
        <v>128212</v>
      </c>
      <c r="P57" s="154">
        <v>18439</v>
      </c>
      <c r="Q57" s="114"/>
      <c r="R57" s="114"/>
      <c r="S57" s="114"/>
    </row>
    <row r="58" spans="1:19" ht="15" customHeight="1">
      <c r="A58" s="93" t="s">
        <v>50</v>
      </c>
      <c r="B58" s="125">
        <v>380</v>
      </c>
      <c r="C58" s="125">
        <v>4204</v>
      </c>
      <c r="D58" s="154">
        <v>4635</v>
      </c>
      <c r="E58" s="125">
        <v>20</v>
      </c>
      <c r="F58" s="125">
        <v>243</v>
      </c>
      <c r="G58" s="154">
        <v>8347</v>
      </c>
      <c r="H58" s="125">
        <v>153</v>
      </c>
      <c r="I58" s="125">
        <v>67</v>
      </c>
      <c r="J58" s="154">
        <v>54</v>
      </c>
      <c r="K58" s="174"/>
      <c r="L58" s="174"/>
      <c r="M58" s="174"/>
      <c r="N58" s="125">
        <v>403</v>
      </c>
      <c r="O58" s="125">
        <v>4617</v>
      </c>
      <c r="P58" s="154">
        <v>4797</v>
      </c>
      <c r="Q58" s="114"/>
      <c r="R58" s="114"/>
      <c r="S58" s="114"/>
    </row>
    <row r="59" spans="1:19" ht="15" customHeight="1">
      <c r="A59" s="93" t="s">
        <v>51</v>
      </c>
      <c r="B59" s="125">
        <v>378</v>
      </c>
      <c r="C59" s="125">
        <v>8484</v>
      </c>
      <c r="D59" s="154">
        <v>19090</v>
      </c>
      <c r="E59" s="125">
        <v>10</v>
      </c>
      <c r="F59" s="125">
        <v>47</v>
      </c>
      <c r="G59" s="154">
        <v>5400</v>
      </c>
      <c r="H59" s="125">
        <v>140</v>
      </c>
      <c r="I59" s="125">
        <v>20</v>
      </c>
      <c r="J59" s="154">
        <v>49</v>
      </c>
      <c r="K59" s="174"/>
      <c r="L59" s="174"/>
      <c r="M59" s="174"/>
      <c r="N59" s="125">
        <v>391</v>
      </c>
      <c r="O59" s="125">
        <v>8541</v>
      </c>
      <c r="P59" s="154">
        <v>18868</v>
      </c>
      <c r="Q59" s="114"/>
      <c r="R59" s="114"/>
      <c r="S59" s="114"/>
    </row>
    <row r="60" spans="1:19" ht="15" customHeight="1">
      <c r="A60" s="93" t="s">
        <v>52</v>
      </c>
      <c r="B60" s="125">
        <v>923</v>
      </c>
      <c r="C60" s="125">
        <v>18045</v>
      </c>
      <c r="D60" s="154">
        <v>14207</v>
      </c>
      <c r="E60" s="125">
        <v>36</v>
      </c>
      <c r="F60" s="125">
        <v>359</v>
      </c>
      <c r="G60" s="154">
        <v>8035</v>
      </c>
      <c r="H60" s="125">
        <v>488</v>
      </c>
      <c r="I60" s="125">
        <v>133</v>
      </c>
      <c r="J60" s="154">
        <v>54</v>
      </c>
      <c r="K60" s="125">
        <v>16</v>
      </c>
      <c r="L60" s="125">
        <v>201</v>
      </c>
      <c r="M60" s="154">
        <v>92</v>
      </c>
      <c r="N60" s="125">
        <v>966</v>
      </c>
      <c r="O60" s="125">
        <v>18626</v>
      </c>
      <c r="P60" s="154">
        <v>14238</v>
      </c>
      <c r="Q60" s="114"/>
      <c r="R60" s="114"/>
      <c r="S60" s="114"/>
    </row>
    <row r="61" spans="1:19" s="19" customFormat="1" ht="15" customHeight="1">
      <c r="A61" s="94" t="s">
        <v>198</v>
      </c>
      <c r="B61" s="135">
        <v>55196</v>
      </c>
      <c r="C61" s="135">
        <v>1043790</v>
      </c>
      <c r="D61" s="155">
        <v>14527</v>
      </c>
      <c r="E61" s="135">
        <v>5577</v>
      </c>
      <c r="F61" s="135">
        <v>72730</v>
      </c>
      <c r="G61" s="155">
        <v>10500</v>
      </c>
      <c r="H61" s="135">
        <v>24024</v>
      </c>
      <c r="I61" s="135">
        <v>15474</v>
      </c>
      <c r="J61" s="155">
        <v>49</v>
      </c>
      <c r="K61" s="135">
        <v>902</v>
      </c>
      <c r="L61" s="135">
        <v>2461</v>
      </c>
      <c r="M61" s="155">
        <v>87</v>
      </c>
      <c r="N61" s="135">
        <v>59246</v>
      </c>
      <c r="O61" s="135">
        <v>1134445</v>
      </c>
      <c r="P61" s="155">
        <v>15220</v>
      </c>
      <c r="Q61" s="114"/>
      <c r="R61" s="114"/>
      <c r="S61" s="114"/>
    </row>
    <row r="62" spans="1:16" ht="15" customHeight="1">
      <c r="A62" s="6" t="s">
        <v>200</v>
      </c>
      <c r="B62" s="102"/>
      <c r="C62" s="102"/>
      <c r="D62" s="102"/>
      <c r="E62" s="102"/>
      <c r="F62" s="102"/>
      <c r="G62" s="102"/>
      <c r="H62" s="102"/>
      <c r="I62" s="102"/>
      <c r="J62" s="102"/>
      <c r="K62" s="102"/>
      <c r="L62" s="102"/>
      <c r="M62" s="102"/>
      <c r="N62" s="102"/>
      <c r="O62" s="102"/>
      <c r="P62" s="102"/>
    </row>
    <row r="63" spans="1:19" ht="15" customHeight="1">
      <c r="A63" s="2" t="s">
        <v>46</v>
      </c>
      <c r="B63" s="125">
        <v>485202</v>
      </c>
      <c r="C63" s="125">
        <v>29295185</v>
      </c>
      <c r="D63" s="154">
        <v>47578</v>
      </c>
      <c r="E63" s="125">
        <v>67869</v>
      </c>
      <c r="F63" s="125">
        <v>1712598</v>
      </c>
      <c r="G63" s="154">
        <v>14946</v>
      </c>
      <c r="H63" s="125">
        <v>335781</v>
      </c>
      <c r="I63" s="125">
        <v>791359</v>
      </c>
      <c r="J63" s="154">
        <v>146</v>
      </c>
      <c r="K63" s="125">
        <v>36800</v>
      </c>
      <c r="L63" s="125">
        <v>262398</v>
      </c>
      <c r="M63" s="154">
        <v>133</v>
      </c>
      <c r="N63" s="125">
        <v>547344</v>
      </c>
      <c r="O63" s="125">
        <v>32070551</v>
      </c>
      <c r="P63" s="154">
        <v>44200</v>
      </c>
      <c r="Q63" s="114"/>
      <c r="R63" s="114"/>
      <c r="S63" s="114"/>
    </row>
    <row r="64" spans="1:19" ht="15" customHeight="1">
      <c r="A64" s="2" t="s">
        <v>183</v>
      </c>
      <c r="B64" s="125">
        <v>389476</v>
      </c>
      <c r="C64" s="125">
        <v>20448093</v>
      </c>
      <c r="D64" s="154">
        <v>43919</v>
      </c>
      <c r="E64" s="125">
        <v>61838</v>
      </c>
      <c r="F64" s="125">
        <v>1292618</v>
      </c>
      <c r="G64" s="154">
        <v>12777</v>
      </c>
      <c r="H64" s="125">
        <v>267700</v>
      </c>
      <c r="I64" s="125">
        <v>664771</v>
      </c>
      <c r="J64" s="154">
        <v>116</v>
      </c>
      <c r="K64" s="125">
        <v>26954</v>
      </c>
      <c r="L64" s="125">
        <v>148055</v>
      </c>
      <c r="M64" s="154">
        <v>130</v>
      </c>
      <c r="N64" s="125">
        <v>446250</v>
      </c>
      <c r="O64" s="125">
        <v>22557685</v>
      </c>
      <c r="P64" s="154">
        <v>40482</v>
      </c>
      <c r="Q64" s="114"/>
      <c r="R64" s="114"/>
      <c r="S64" s="114"/>
    </row>
    <row r="65" spans="1:19" ht="15" customHeight="1">
      <c r="A65" s="93" t="s">
        <v>47</v>
      </c>
      <c r="B65" s="125">
        <v>217881</v>
      </c>
      <c r="C65" s="125">
        <v>12578704</v>
      </c>
      <c r="D65" s="154">
        <v>44981</v>
      </c>
      <c r="E65" s="125">
        <v>31050</v>
      </c>
      <c r="F65" s="125">
        <v>769100</v>
      </c>
      <c r="G65" s="154">
        <v>12157</v>
      </c>
      <c r="H65" s="125">
        <v>148121</v>
      </c>
      <c r="I65" s="125">
        <v>552009</v>
      </c>
      <c r="J65" s="154">
        <v>120</v>
      </c>
      <c r="K65" s="125">
        <v>20007</v>
      </c>
      <c r="L65" s="125">
        <v>146091</v>
      </c>
      <c r="M65" s="154">
        <v>190</v>
      </c>
      <c r="N65" s="125">
        <v>247641</v>
      </c>
      <c r="O65" s="125">
        <v>14045055</v>
      </c>
      <c r="P65" s="154">
        <v>42512</v>
      </c>
      <c r="Q65" s="114"/>
      <c r="R65" s="114"/>
      <c r="S65" s="114"/>
    </row>
    <row r="66" spans="1:19" ht="15" customHeight="1">
      <c r="A66" s="93" t="s">
        <v>48</v>
      </c>
      <c r="B66" s="125">
        <v>78660</v>
      </c>
      <c r="C66" s="125">
        <v>3985488</v>
      </c>
      <c r="D66" s="154">
        <v>42557</v>
      </c>
      <c r="E66" s="125">
        <v>12832</v>
      </c>
      <c r="F66" s="125">
        <v>288720</v>
      </c>
      <c r="G66" s="154">
        <v>12186</v>
      </c>
      <c r="H66" s="125">
        <v>53442</v>
      </c>
      <c r="I66" s="125">
        <v>154531</v>
      </c>
      <c r="J66" s="154">
        <v>122</v>
      </c>
      <c r="K66" s="125">
        <v>5461</v>
      </c>
      <c r="L66" s="125">
        <v>37913</v>
      </c>
      <c r="M66" s="154">
        <v>217</v>
      </c>
      <c r="N66" s="125">
        <v>90315</v>
      </c>
      <c r="O66" s="125">
        <v>4464848</v>
      </c>
      <c r="P66" s="154">
        <v>39832</v>
      </c>
      <c r="Q66" s="114"/>
      <c r="R66" s="114"/>
      <c r="S66" s="114"/>
    </row>
    <row r="67" spans="1:19" ht="15" customHeight="1">
      <c r="A67" s="93" t="s">
        <v>49</v>
      </c>
      <c r="B67" s="125">
        <v>226242</v>
      </c>
      <c r="C67" s="125">
        <v>15254930</v>
      </c>
      <c r="D67" s="154">
        <v>52606</v>
      </c>
      <c r="E67" s="125">
        <v>27966</v>
      </c>
      <c r="F67" s="125">
        <v>783703</v>
      </c>
      <c r="G67" s="154">
        <v>13698</v>
      </c>
      <c r="H67" s="125">
        <v>150296</v>
      </c>
      <c r="I67" s="125">
        <v>448157</v>
      </c>
      <c r="J67" s="154">
        <v>106</v>
      </c>
      <c r="K67" s="125">
        <v>19519</v>
      </c>
      <c r="L67" s="125">
        <v>152400</v>
      </c>
      <c r="M67" s="154">
        <v>155</v>
      </c>
      <c r="N67" s="125">
        <v>251065</v>
      </c>
      <c r="O67" s="125">
        <v>16641351</v>
      </c>
      <c r="P67" s="154">
        <v>50862</v>
      </c>
      <c r="Q67" s="114"/>
      <c r="R67" s="114"/>
      <c r="S67" s="114"/>
    </row>
    <row r="68" spans="1:19" ht="15" customHeight="1">
      <c r="A68" s="93" t="s">
        <v>50</v>
      </c>
      <c r="B68" s="125">
        <v>10114</v>
      </c>
      <c r="C68" s="125">
        <v>484207</v>
      </c>
      <c r="D68" s="154">
        <v>34387</v>
      </c>
      <c r="E68" s="125">
        <v>1662</v>
      </c>
      <c r="F68" s="125">
        <v>52308</v>
      </c>
      <c r="G68" s="154">
        <v>12240</v>
      </c>
      <c r="H68" s="125">
        <v>6818</v>
      </c>
      <c r="I68" s="125">
        <v>22877</v>
      </c>
      <c r="J68" s="154">
        <v>158</v>
      </c>
      <c r="K68" s="125">
        <v>923</v>
      </c>
      <c r="L68" s="125">
        <v>7733</v>
      </c>
      <c r="M68" s="154">
        <v>448</v>
      </c>
      <c r="N68" s="125">
        <v>11527</v>
      </c>
      <c r="O68" s="125">
        <v>566925</v>
      </c>
      <c r="P68" s="154">
        <v>33350</v>
      </c>
      <c r="Q68" s="114"/>
      <c r="R68" s="114"/>
      <c r="S68" s="114"/>
    </row>
    <row r="69" spans="1:19" ht="15" customHeight="1">
      <c r="A69" s="93" t="s">
        <v>51</v>
      </c>
      <c r="B69" s="125">
        <v>16910</v>
      </c>
      <c r="C69" s="125">
        <v>1030325</v>
      </c>
      <c r="D69" s="154">
        <v>52724</v>
      </c>
      <c r="E69" s="125">
        <v>1480</v>
      </c>
      <c r="F69" s="125">
        <v>37405</v>
      </c>
      <c r="G69" s="154">
        <v>11938</v>
      </c>
      <c r="H69" s="125">
        <v>9784</v>
      </c>
      <c r="I69" s="125">
        <v>8729</v>
      </c>
      <c r="J69" s="154">
        <v>77</v>
      </c>
      <c r="K69" s="125">
        <v>1008</v>
      </c>
      <c r="L69" s="125">
        <v>4441</v>
      </c>
      <c r="M69" s="154">
        <v>79</v>
      </c>
      <c r="N69" s="125">
        <v>17763</v>
      </c>
      <c r="O69" s="125">
        <v>1081744</v>
      </c>
      <c r="P69" s="154">
        <v>52000</v>
      </c>
      <c r="Q69" s="114"/>
      <c r="R69" s="114"/>
      <c r="S69" s="114"/>
    </row>
    <row r="70" spans="1:19" ht="15" customHeight="1">
      <c r="A70" s="93" t="s">
        <v>52</v>
      </c>
      <c r="B70" s="125">
        <v>28376</v>
      </c>
      <c r="C70" s="125">
        <v>1635152</v>
      </c>
      <c r="D70" s="154">
        <v>50431</v>
      </c>
      <c r="E70" s="125">
        <v>2474</v>
      </c>
      <c r="F70" s="125">
        <v>58880</v>
      </c>
      <c r="G70" s="154">
        <v>10490</v>
      </c>
      <c r="H70" s="125">
        <v>19305</v>
      </c>
      <c r="I70" s="125">
        <v>4609</v>
      </c>
      <c r="J70" s="154">
        <v>91</v>
      </c>
      <c r="K70" s="125">
        <v>1956</v>
      </c>
      <c r="L70" s="125">
        <v>12305</v>
      </c>
      <c r="M70" s="154">
        <v>134</v>
      </c>
      <c r="N70" s="125">
        <v>30575</v>
      </c>
      <c r="O70" s="125">
        <v>1710607</v>
      </c>
      <c r="P70" s="154">
        <v>47711</v>
      </c>
      <c r="Q70" s="114"/>
      <c r="R70" s="114"/>
      <c r="S70" s="114"/>
    </row>
    <row r="71" spans="1:19" s="15" customFormat="1" ht="15" customHeight="1">
      <c r="A71" s="95" t="s">
        <v>198</v>
      </c>
      <c r="B71" s="126">
        <v>1455539</v>
      </c>
      <c r="C71" s="126">
        <v>84823012</v>
      </c>
      <c r="D71" s="156">
        <v>46543</v>
      </c>
      <c r="E71" s="126">
        <v>207441</v>
      </c>
      <c r="F71" s="126">
        <v>5000367</v>
      </c>
      <c r="G71" s="156">
        <v>13395</v>
      </c>
      <c r="H71" s="126">
        <v>995094</v>
      </c>
      <c r="I71" s="126">
        <v>2658140</v>
      </c>
      <c r="J71" s="156">
        <v>124</v>
      </c>
      <c r="K71" s="126">
        <v>113064</v>
      </c>
      <c r="L71" s="126">
        <v>779313</v>
      </c>
      <c r="M71" s="156">
        <v>146</v>
      </c>
      <c r="N71" s="126">
        <v>1648663</v>
      </c>
      <c r="O71" s="126">
        <v>93251270</v>
      </c>
      <c r="P71" s="156">
        <v>43481</v>
      </c>
      <c r="Q71" s="114"/>
      <c r="R71" s="114"/>
      <c r="S71" s="114"/>
    </row>
    <row r="72" ht="15" customHeight="1">
      <c r="A72" s="37"/>
    </row>
    <row r="73" ht="15" customHeight="1">
      <c r="A73" s="5" t="s">
        <v>142</v>
      </c>
    </row>
    <row r="74" ht="15" customHeight="1">
      <c r="A74" s="5" t="s">
        <v>181</v>
      </c>
    </row>
    <row r="75" ht="15" customHeight="1">
      <c r="A75" s="5" t="s">
        <v>177</v>
      </c>
    </row>
    <row r="76" ht="15" customHeight="1">
      <c r="A76" s="1" t="s">
        <v>220</v>
      </c>
    </row>
    <row r="77" spans="1:17" ht="15" customHeight="1">
      <c r="A77" s="3" t="s">
        <v>197</v>
      </c>
      <c r="Q77" s="50"/>
    </row>
    <row r="78" spans="1:17" ht="15" customHeight="1">
      <c r="A78" s="5" t="s">
        <v>199</v>
      </c>
      <c r="Q78" s="50"/>
    </row>
    <row r="79" ht="15" customHeight="1">
      <c r="A79" s="5" t="s">
        <v>224</v>
      </c>
    </row>
    <row r="81" ht="15" customHeight="1">
      <c r="A81" s="110" t="s">
        <v>194</v>
      </c>
    </row>
  </sheetData>
  <sheetProtection sheet="1"/>
  <mergeCells count="8">
    <mergeCell ref="A1:P1"/>
    <mergeCell ref="A2:P2"/>
    <mergeCell ref="A3:P3"/>
    <mergeCell ref="K8:M8"/>
    <mergeCell ref="N8:P8"/>
    <mergeCell ref="B8:D8"/>
    <mergeCell ref="E8:G8"/>
    <mergeCell ref="H8:J8"/>
  </mergeCells>
  <hyperlinks>
    <hyperlink ref="A81"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1" manualBreakCount="1">
    <brk id="41" max="15" man="1"/>
  </rowBreaks>
  <drawing r:id="rId4"/>
  <legacyDrawing r:id="rId3"/>
</worksheet>
</file>

<file path=xl/worksheets/sheet24.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ustomHeight="1"/>
  <cols>
    <col min="1" max="1" width="40.00390625" style="14" customWidth="1"/>
    <col min="2" max="3" width="14.28125" style="14" customWidth="1"/>
    <col min="4" max="16384" width="9.140625" style="14" customWidth="1"/>
  </cols>
  <sheetData>
    <row r="1" spans="1:10" ht="60" customHeight="1">
      <c r="A1" s="192" t="s">
        <v>160</v>
      </c>
      <c r="B1" s="192"/>
      <c r="C1" s="206"/>
      <c r="D1" s="206"/>
      <c r="E1" s="206"/>
      <c r="F1" s="206"/>
      <c r="G1" s="206"/>
      <c r="H1" s="206"/>
      <c r="I1" s="206"/>
      <c r="J1" s="206"/>
    </row>
    <row r="2" spans="1:9" ht="18.75" customHeight="1">
      <c r="A2" s="202" t="str">
        <f>Contents!A2</f>
        <v>34180DS0001 Personal Income of Migrants, Australia, 2014-15</v>
      </c>
      <c r="B2" s="202"/>
      <c r="C2" s="202"/>
      <c r="D2" s="202"/>
      <c r="E2" s="202"/>
      <c r="F2" s="202"/>
      <c r="G2" s="202"/>
      <c r="H2" s="29"/>
      <c r="I2" s="29"/>
    </row>
    <row r="3" spans="1:9" ht="15" customHeight="1">
      <c r="A3" s="203" t="s">
        <v>218</v>
      </c>
      <c r="B3" s="203"/>
      <c r="C3" s="203"/>
      <c r="D3" s="30"/>
      <c r="E3" s="30"/>
      <c r="F3" s="30"/>
      <c r="G3" s="30"/>
      <c r="H3" s="30"/>
      <c r="I3" s="30"/>
    </row>
    <row r="4" spans="1:9" ht="15" customHeight="1">
      <c r="A4" s="30"/>
      <c r="B4" s="30"/>
      <c r="C4" s="1"/>
      <c r="D4" s="1"/>
      <c r="E4" s="1"/>
      <c r="F4" s="1"/>
      <c r="G4" s="1"/>
      <c r="H4" s="1"/>
      <c r="I4" s="1"/>
    </row>
    <row r="5" spans="1:9" ht="18.75" customHeight="1">
      <c r="A5" s="32" t="str">
        <f>Contents!A5</f>
        <v>Linked Migrant Taxpayer Records from the 2014-15 Personal Income Tax and Migrants Integrated Dataset (PITMID)</v>
      </c>
      <c r="B5" s="32"/>
      <c r="C5" s="1"/>
      <c r="D5" s="1"/>
      <c r="E5" s="1"/>
      <c r="F5" s="1"/>
      <c r="G5" s="1"/>
      <c r="H5" s="1"/>
      <c r="I5" s="1"/>
    </row>
    <row r="6" spans="1:2" ht="15" customHeight="1">
      <c r="A6" s="32"/>
      <c r="B6" s="32"/>
    </row>
    <row r="7" spans="1:2" ht="15" customHeight="1">
      <c r="A7" s="34" t="str">
        <f>"Table 12  "&amp;Contents!C32</f>
        <v>Table 12  Australian Taxpayer Population and Migrant Taxpayers, Median income, By Sources of total income</v>
      </c>
      <c r="B7" s="34"/>
    </row>
    <row r="8" spans="1:3" ht="45" customHeight="1">
      <c r="A8" s="34"/>
      <c r="B8" s="186" t="s">
        <v>284</v>
      </c>
      <c r="C8" s="67" t="s">
        <v>100</v>
      </c>
    </row>
    <row r="9" spans="1:5" s="15" customFormat="1" ht="22.5" customHeight="1">
      <c r="A9" s="115"/>
      <c r="B9" s="73" t="s">
        <v>285</v>
      </c>
      <c r="C9" s="73" t="s">
        <v>286</v>
      </c>
      <c r="E9" s="105"/>
    </row>
    <row r="10" spans="1:3" s="72" customFormat="1" ht="15" customHeight="1">
      <c r="A10" s="71"/>
      <c r="B10" s="71" t="s">
        <v>59</v>
      </c>
      <c r="C10" s="71" t="s">
        <v>59</v>
      </c>
    </row>
    <row r="11" spans="1:3" ht="15" customHeight="1">
      <c r="A11" s="5" t="s">
        <v>293</v>
      </c>
      <c r="B11" s="5"/>
      <c r="C11" s="102"/>
    </row>
    <row r="12" spans="1:3" ht="15" customHeight="1">
      <c r="A12" s="6" t="s">
        <v>294</v>
      </c>
      <c r="B12" s="150">
        <v>46665.30992620805</v>
      </c>
      <c r="C12" s="150">
        <v>47297</v>
      </c>
    </row>
    <row r="13" spans="1:3" ht="15" customHeight="1">
      <c r="A13" s="6" t="s">
        <v>91</v>
      </c>
      <c r="B13" s="150">
        <v>11147.84099024042</v>
      </c>
      <c r="C13" s="150">
        <v>11592</v>
      </c>
    </row>
    <row r="14" spans="1:3" ht="15" customHeight="1">
      <c r="A14" s="38" t="s">
        <v>109</v>
      </c>
      <c r="B14" s="150">
        <v>340.7414901213997</v>
      </c>
      <c r="C14" s="150">
        <v>292</v>
      </c>
    </row>
    <row r="15" spans="1:3" ht="15" customHeight="1">
      <c r="A15" s="38" t="s">
        <v>295</v>
      </c>
      <c r="B15" s="150">
        <v>297.0045227326827</v>
      </c>
      <c r="C15" s="150">
        <v>396</v>
      </c>
    </row>
    <row r="16" spans="1:3" s="15" customFormat="1" ht="15" customHeight="1">
      <c r="A16" s="39" t="s">
        <v>296</v>
      </c>
      <c r="B16" s="152">
        <v>46690.738395620094</v>
      </c>
      <c r="C16" s="152">
        <v>44611</v>
      </c>
    </row>
    <row r="17" spans="1:3" ht="15" customHeight="1">
      <c r="A17" s="5" t="s">
        <v>299</v>
      </c>
      <c r="B17" s="102"/>
      <c r="C17" s="102"/>
    </row>
    <row r="18" spans="1:3" ht="15" customHeight="1">
      <c r="A18" s="6" t="s">
        <v>1</v>
      </c>
      <c r="B18" s="102"/>
      <c r="C18" s="102"/>
    </row>
    <row r="19" spans="1:3" ht="15" customHeight="1">
      <c r="A19" s="2" t="s">
        <v>89</v>
      </c>
      <c r="B19" s="150">
        <v>56393.22518447989</v>
      </c>
      <c r="C19" s="150">
        <v>54617</v>
      </c>
    </row>
    <row r="20" spans="1:3" ht="15" customHeight="1">
      <c r="A20" s="2" t="s">
        <v>91</v>
      </c>
      <c r="B20" s="150">
        <v>11917.815044037134</v>
      </c>
      <c r="C20" s="150">
        <v>12171</v>
      </c>
    </row>
    <row r="21" spans="1:3" ht="15" customHeight="1">
      <c r="A21" s="93" t="s">
        <v>109</v>
      </c>
      <c r="B21" s="150">
        <v>165.79362056653179</v>
      </c>
      <c r="C21" s="150">
        <v>134</v>
      </c>
    </row>
    <row r="22" spans="1:3" ht="15" customHeight="1">
      <c r="A22" s="93" t="s">
        <v>295</v>
      </c>
      <c r="B22" s="150">
        <v>91.5424898833611</v>
      </c>
      <c r="C22" s="150">
        <v>114</v>
      </c>
    </row>
    <row r="23" spans="1:3" s="19" customFormat="1" ht="15" customHeight="1">
      <c r="A23" s="94" t="s">
        <v>296</v>
      </c>
      <c r="B23" s="151">
        <v>53798.50416567484</v>
      </c>
      <c r="C23" s="151">
        <v>52347</v>
      </c>
    </row>
    <row r="24" spans="1:3" ht="15" customHeight="1">
      <c r="A24" s="6" t="s">
        <v>2</v>
      </c>
      <c r="B24" s="102"/>
      <c r="C24" s="102"/>
    </row>
    <row r="25" spans="1:3" ht="15" customHeight="1">
      <c r="A25" s="2" t="s">
        <v>89</v>
      </c>
      <c r="B25" s="150">
        <v>40131.21042608903</v>
      </c>
      <c r="C25" s="150">
        <v>37543</v>
      </c>
    </row>
    <row r="26" spans="1:3" ht="15" customHeight="1">
      <c r="A26" s="2" t="s">
        <v>91</v>
      </c>
      <c r="B26" s="150">
        <v>13791.384670316591</v>
      </c>
      <c r="C26" s="150">
        <v>14162</v>
      </c>
    </row>
    <row r="27" spans="1:3" ht="15" customHeight="1">
      <c r="A27" s="93" t="s">
        <v>109</v>
      </c>
      <c r="B27" s="150">
        <v>160.70792668412284</v>
      </c>
      <c r="C27" s="150">
        <v>127</v>
      </c>
    </row>
    <row r="28" spans="1:3" ht="15" customHeight="1">
      <c r="A28" s="93" t="s">
        <v>295</v>
      </c>
      <c r="B28" s="150">
        <v>317.34729826231853</v>
      </c>
      <c r="C28" s="150">
        <v>403</v>
      </c>
    </row>
    <row r="29" spans="1:3" s="19" customFormat="1" ht="15" customHeight="1">
      <c r="A29" s="94" t="s">
        <v>296</v>
      </c>
      <c r="B29" s="151">
        <v>37245.58771721019</v>
      </c>
      <c r="C29" s="151">
        <v>35046</v>
      </c>
    </row>
    <row r="30" spans="1:3" ht="15" customHeight="1">
      <c r="A30" s="6" t="s">
        <v>3</v>
      </c>
      <c r="B30" s="102"/>
      <c r="C30" s="102"/>
    </row>
    <row r="31" spans="1:3" ht="15" customHeight="1">
      <c r="A31" s="2" t="s">
        <v>89</v>
      </c>
      <c r="B31" s="150">
        <v>34586.78695548679</v>
      </c>
      <c r="C31" s="150">
        <v>30312</v>
      </c>
    </row>
    <row r="32" spans="1:3" ht="15" customHeight="1">
      <c r="A32" s="2" t="s">
        <v>91</v>
      </c>
      <c r="B32" s="150">
        <v>15985.353011187814</v>
      </c>
      <c r="C32" s="150">
        <v>17199</v>
      </c>
    </row>
    <row r="33" spans="1:3" ht="15" customHeight="1">
      <c r="A33" s="93" t="s">
        <v>109</v>
      </c>
      <c r="B33" s="150">
        <v>88.49107355391574</v>
      </c>
      <c r="C33" s="150">
        <v>65</v>
      </c>
    </row>
    <row r="34" spans="1:3" ht="15" customHeight="1">
      <c r="A34" s="93" t="s">
        <v>295</v>
      </c>
      <c r="B34" s="150">
        <v>72.2168531302071</v>
      </c>
      <c r="C34" s="150">
        <v>65</v>
      </c>
    </row>
    <row r="35" spans="1:3" s="19" customFormat="1" ht="15" customHeight="1">
      <c r="A35" s="94" t="s">
        <v>296</v>
      </c>
      <c r="B35" s="151">
        <v>30795.910735539157</v>
      </c>
      <c r="C35" s="151">
        <v>27897</v>
      </c>
    </row>
    <row r="36" spans="1:3" ht="15" customHeight="1">
      <c r="A36" s="6" t="s">
        <v>143</v>
      </c>
      <c r="B36" s="102"/>
      <c r="C36" s="102"/>
    </row>
    <row r="37" spans="1:3" ht="15" customHeight="1">
      <c r="A37" s="2" t="s">
        <v>89</v>
      </c>
      <c r="B37" s="150">
        <v>23236.535348726495</v>
      </c>
      <c r="C37" s="150">
        <v>14527</v>
      </c>
    </row>
    <row r="38" spans="1:3" ht="15" customHeight="1">
      <c r="A38" s="2" t="s">
        <v>91</v>
      </c>
      <c r="B38" s="150">
        <v>10106.290883123067</v>
      </c>
      <c r="C38" s="150">
        <v>10500</v>
      </c>
    </row>
    <row r="39" spans="1:3" ht="15" customHeight="1">
      <c r="A39" s="93" t="s">
        <v>109</v>
      </c>
      <c r="B39" s="150">
        <v>83.40537967150678</v>
      </c>
      <c r="C39" s="150">
        <v>49</v>
      </c>
    </row>
    <row r="40" spans="1:3" ht="15" customHeight="1">
      <c r="A40" s="93" t="s">
        <v>295</v>
      </c>
      <c r="B40" s="150">
        <v>63.062604141870985</v>
      </c>
      <c r="C40" s="150">
        <v>87</v>
      </c>
    </row>
    <row r="41" spans="1:3" s="19" customFormat="1" ht="15" customHeight="1">
      <c r="A41" s="94" t="s">
        <v>296</v>
      </c>
      <c r="B41" s="151">
        <v>22954.78790764104</v>
      </c>
      <c r="C41" s="151">
        <v>15220</v>
      </c>
    </row>
    <row r="42" spans="1:3" ht="15" customHeight="1">
      <c r="A42" s="6" t="s">
        <v>300</v>
      </c>
      <c r="B42" s="102"/>
      <c r="C42" s="102"/>
    </row>
    <row r="43" spans="1:3" ht="15" customHeight="1">
      <c r="A43" s="2" t="s">
        <v>89</v>
      </c>
      <c r="B43" s="150">
        <v>49227.48250416567</v>
      </c>
      <c r="C43" s="150">
        <v>46543</v>
      </c>
    </row>
    <row r="44" spans="1:3" ht="15" customHeight="1">
      <c r="A44" s="2" t="s">
        <v>91</v>
      </c>
      <c r="B44" s="150">
        <v>12991.913592001905</v>
      </c>
      <c r="C44" s="150">
        <v>13395</v>
      </c>
    </row>
    <row r="45" spans="1:3" ht="15" customHeight="1">
      <c r="A45" s="93" t="s">
        <v>109</v>
      </c>
      <c r="B45" s="150">
        <v>157.65651035467747</v>
      </c>
      <c r="C45" s="150">
        <v>124</v>
      </c>
    </row>
    <row r="46" spans="1:3" ht="15" customHeight="1">
      <c r="A46" s="93" t="s">
        <v>295</v>
      </c>
      <c r="B46" s="150">
        <v>120.02237562485124</v>
      </c>
      <c r="C46" s="150">
        <v>146</v>
      </c>
    </row>
    <row r="47" spans="1:3" s="15" customFormat="1" ht="15" customHeight="1">
      <c r="A47" s="95" t="s">
        <v>296</v>
      </c>
      <c r="B47" s="152">
        <v>45974.67269697691</v>
      </c>
      <c r="C47" s="152">
        <v>43481</v>
      </c>
    </row>
    <row r="48" spans="1:3" ht="15" customHeight="1">
      <c r="A48" s="37"/>
      <c r="B48" s="37"/>
      <c r="C48" s="105"/>
    </row>
    <row r="49" spans="1:2" ht="15" customHeight="1">
      <c r="A49" s="100" t="s">
        <v>291</v>
      </c>
      <c r="B49" s="100"/>
    </row>
    <row r="50" spans="1:3" ht="15" customHeight="1">
      <c r="A50" s="100" t="s">
        <v>292</v>
      </c>
      <c r="B50" s="12"/>
      <c r="C50" s="1"/>
    </row>
    <row r="51" spans="1:3" ht="15" customHeight="1">
      <c r="A51" s="12" t="s">
        <v>287</v>
      </c>
      <c r="B51" s="12"/>
      <c r="C51" s="1"/>
    </row>
    <row r="52" spans="1:3" ht="15" customHeight="1">
      <c r="A52" s="12" t="s">
        <v>288</v>
      </c>
      <c r="B52" s="5"/>
      <c r="C52" s="5"/>
    </row>
    <row r="53" spans="1:3" ht="15" customHeight="1">
      <c r="A53" s="5" t="s">
        <v>289</v>
      </c>
      <c r="B53" s="5"/>
      <c r="C53" s="5"/>
    </row>
    <row r="54" spans="1:3" ht="15" customHeight="1">
      <c r="A54" s="5" t="s">
        <v>290</v>
      </c>
      <c r="B54" s="5"/>
      <c r="C54" s="5"/>
    </row>
    <row r="55" spans="1:2" ht="15" customHeight="1">
      <c r="A55" s="5" t="s">
        <v>301</v>
      </c>
      <c r="B55" s="5"/>
    </row>
    <row r="56" spans="1:2" ht="15" customHeight="1">
      <c r="A56" s="5" t="s">
        <v>302</v>
      </c>
      <c r="B56" s="5"/>
    </row>
    <row r="57" spans="1:2" ht="15" customHeight="1">
      <c r="A57" s="5" t="s">
        <v>224</v>
      </c>
      <c r="B57" s="12"/>
    </row>
    <row r="58" ht="15" customHeight="1">
      <c r="A58" s="12" t="s">
        <v>125</v>
      </c>
    </row>
    <row r="59" ht="15" customHeight="1">
      <c r="B59" s="110"/>
    </row>
    <row r="60" ht="15" customHeight="1">
      <c r="A60" s="110" t="s">
        <v>194</v>
      </c>
    </row>
  </sheetData>
  <sheetProtection sheet="1"/>
  <mergeCells count="3">
    <mergeCell ref="A3:C3"/>
    <mergeCell ref="A2:G2"/>
    <mergeCell ref="A1:J1"/>
  </mergeCells>
  <hyperlinks>
    <hyperlink ref="A60"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5" r:id="rId3"/>
  <drawing r:id="rId2"/>
</worksheet>
</file>

<file path=xl/worksheets/sheet25.xml><?xml version="1.0" encoding="utf-8"?>
<worksheet xmlns="http://schemas.openxmlformats.org/spreadsheetml/2006/main" xmlns:r="http://schemas.openxmlformats.org/officeDocument/2006/relationships">
  <sheetPr>
    <pageSetUpPr fitToPage="1"/>
  </sheetPr>
  <dimension ref="A1:L154"/>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ustomHeight="1"/>
  <cols>
    <col min="1" max="1" width="40.00390625" style="14" customWidth="1"/>
    <col min="2" max="3" width="14.421875" style="14" customWidth="1"/>
    <col min="4" max="16384" width="9.140625" style="14" customWidth="1"/>
  </cols>
  <sheetData>
    <row r="1" spans="1:10" ht="60" customHeight="1">
      <c r="A1" s="192" t="s">
        <v>160</v>
      </c>
      <c r="B1" s="192"/>
      <c r="C1" s="206"/>
      <c r="D1" s="206"/>
      <c r="E1" s="206"/>
      <c r="F1" s="206"/>
      <c r="G1" s="206"/>
      <c r="H1" s="206"/>
      <c r="I1" s="206"/>
      <c r="J1" s="206"/>
    </row>
    <row r="2" spans="1:6" ht="18.75" customHeight="1">
      <c r="A2" s="202" t="str">
        <f>Contents!A2</f>
        <v>34180DS0001 Personal Income of Migrants, Australia, 2014-15</v>
      </c>
      <c r="B2" s="202"/>
      <c r="C2" s="202"/>
      <c r="D2" s="202"/>
      <c r="E2" s="202"/>
      <c r="F2" s="202"/>
    </row>
    <row r="3" spans="1:3" ht="15" customHeight="1">
      <c r="A3" s="203" t="s">
        <v>218</v>
      </c>
      <c r="B3" s="203"/>
      <c r="C3" s="203"/>
    </row>
    <row r="4" spans="1:3" ht="15" customHeight="1">
      <c r="A4" s="30"/>
      <c r="B4" s="30"/>
      <c r="C4" s="1"/>
    </row>
    <row r="5" spans="1:3" ht="18.75" customHeight="1">
      <c r="A5" s="32" t="str">
        <f>Contents!A5</f>
        <v>Linked Migrant Taxpayer Records from the 2014-15 Personal Income Tax and Migrants Integrated Dataset (PITMID)</v>
      </c>
      <c r="B5" s="32"/>
      <c r="C5" s="1"/>
    </row>
    <row r="6" spans="1:2" ht="15" customHeight="1">
      <c r="A6" s="32"/>
      <c r="B6" s="32"/>
    </row>
    <row r="7" spans="1:2" ht="15" customHeight="1">
      <c r="A7" s="34" t="str">
        <f>"Table 13  "&amp;Contents!C33</f>
        <v>Table 13  Migrants, Median taxable income, By Visa stream and Year of arrival</v>
      </c>
      <c r="B7" s="34"/>
    </row>
    <row r="8" spans="1:5" ht="45" customHeight="1">
      <c r="A8" s="34"/>
      <c r="B8" s="186" t="s">
        <v>284</v>
      </c>
      <c r="C8" s="67" t="s">
        <v>100</v>
      </c>
      <c r="E8" s="104"/>
    </row>
    <row r="9" spans="1:3" s="15" customFormat="1" ht="22.5" customHeight="1">
      <c r="A9" s="55"/>
      <c r="B9" s="73" t="s">
        <v>285</v>
      </c>
      <c r="C9" s="73" t="s">
        <v>261</v>
      </c>
    </row>
    <row r="10" spans="1:3" s="72" customFormat="1" ht="15" customHeight="1">
      <c r="A10" s="71"/>
      <c r="B10" s="71" t="s">
        <v>59</v>
      </c>
      <c r="C10" s="71" t="s">
        <v>59</v>
      </c>
    </row>
    <row r="11" spans="1:3" ht="15" customHeight="1">
      <c r="A11" s="161" t="s">
        <v>1</v>
      </c>
      <c r="B11" s="161"/>
      <c r="C11" s="154"/>
    </row>
    <row r="12" spans="1:3" ht="15" customHeight="1">
      <c r="A12" s="179" t="s">
        <v>262</v>
      </c>
      <c r="B12" s="105">
        <v>52008.33991906689</v>
      </c>
      <c r="C12" s="150">
        <v>52838</v>
      </c>
    </row>
    <row r="13" spans="1:3" ht="15" customHeight="1">
      <c r="A13" s="179" t="s">
        <v>263</v>
      </c>
      <c r="B13" s="105">
        <v>52899.35348726494</v>
      </c>
      <c r="C13" s="150">
        <v>53478</v>
      </c>
    </row>
    <row r="14" spans="1:3" ht="15" customHeight="1">
      <c r="A14" s="179" t="s">
        <v>264</v>
      </c>
      <c r="B14" s="105">
        <v>53581.85360628422</v>
      </c>
      <c r="C14" s="150">
        <v>54217</v>
      </c>
    </row>
    <row r="15" spans="1:3" ht="15" customHeight="1">
      <c r="A15" s="179" t="s">
        <v>265</v>
      </c>
      <c r="B15" s="105">
        <v>53458.77981432992</v>
      </c>
      <c r="C15" s="150">
        <v>54799</v>
      </c>
    </row>
    <row r="16" spans="1:3" ht="15" customHeight="1">
      <c r="A16" s="179" t="s">
        <v>266</v>
      </c>
      <c r="B16" s="105">
        <v>52652.18876457986</v>
      </c>
      <c r="C16" s="150">
        <v>53378</v>
      </c>
    </row>
    <row r="17" spans="1:3" ht="15" customHeight="1">
      <c r="A17" s="161" t="s">
        <v>267</v>
      </c>
      <c r="B17" s="105">
        <v>51761.17519638182</v>
      </c>
      <c r="C17" s="150">
        <v>52745</v>
      </c>
    </row>
    <row r="18" spans="1:3" ht="15" customHeight="1">
      <c r="A18" s="161" t="s">
        <v>268</v>
      </c>
      <c r="B18" s="105">
        <v>49866.24565579624</v>
      </c>
      <c r="C18" s="150">
        <v>50658</v>
      </c>
    </row>
    <row r="19" spans="1:3" ht="15" customHeight="1">
      <c r="A19" s="179" t="s">
        <v>269</v>
      </c>
      <c r="B19" s="105">
        <v>48458.52558914544</v>
      </c>
      <c r="C19" s="150">
        <v>49556</v>
      </c>
    </row>
    <row r="20" spans="1:3" ht="15" customHeight="1">
      <c r="A20" s="179" t="s">
        <v>270</v>
      </c>
      <c r="B20" s="105">
        <v>48378.171625803385</v>
      </c>
      <c r="C20" s="150">
        <v>49386</v>
      </c>
    </row>
    <row r="21" spans="1:3" ht="15" customHeight="1">
      <c r="A21" s="179" t="s">
        <v>271</v>
      </c>
      <c r="B21" s="105">
        <v>48425.97714829803</v>
      </c>
      <c r="C21" s="150">
        <v>49493</v>
      </c>
    </row>
    <row r="22" spans="1:3" ht="15" customHeight="1">
      <c r="A22" s="179" t="s">
        <v>272</v>
      </c>
      <c r="B22" s="105">
        <v>51408.22804094263</v>
      </c>
      <c r="C22" s="150">
        <v>52226</v>
      </c>
    </row>
    <row r="23" spans="1:3" ht="15" customHeight="1">
      <c r="A23" s="179" t="s">
        <v>273</v>
      </c>
      <c r="B23" s="105">
        <v>49108.47726731731</v>
      </c>
      <c r="C23" s="150">
        <v>49966</v>
      </c>
    </row>
    <row r="24" spans="1:3" ht="15" customHeight="1">
      <c r="A24" s="179" t="s">
        <v>274</v>
      </c>
      <c r="B24" s="105">
        <v>49572.292549393</v>
      </c>
      <c r="C24" s="150">
        <v>50520</v>
      </c>
    </row>
    <row r="25" spans="1:3" ht="15" customHeight="1">
      <c r="A25" s="179" t="s">
        <v>275</v>
      </c>
      <c r="B25" s="105">
        <v>46214.71744822661</v>
      </c>
      <c r="C25" s="150">
        <v>47970</v>
      </c>
    </row>
    <row r="26" spans="1:3" ht="15" customHeight="1">
      <c r="A26" s="179" t="s">
        <v>276</v>
      </c>
      <c r="B26" s="105">
        <v>48647.713401571054</v>
      </c>
      <c r="C26" s="150">
        <v>43738</v>
      </c>
    </row>
    <row r="27" spans="1:3" ht="15" customHeight="1">
      <c r="A27" s="180" t="s">
        <v>277</v>
      </c>
      <c r="B27" s="104" t="s">
        <v>297</v>
      </c>
      <c r="C27" s="150">
        <v>41513</v>
      </c>
    </row>
    <row r="28" spans="1:3" ht="15" customHeight="1">
      <c r="A28" s="161" t="s">
        <v>2</v>
      </c>
      <c r="B28" s="187"/>
      <c r="C28" s="150"/>
    </row>
    <row r="29" spans="1:3" ht="15" customHeight="1">
      <c r="A29" s="180" t="s">
        <v>262</v>
      </c>
      <c r="B29" s="105">
        <v>40354.980956915024</v>
      </c>
      <c r="C29" s="150">
        <v>41645</v>
      </c>
    </row>
    <row r="30" spans="1:3" ht="15" customHeight="1">
      <c r="A30" s="180" t="s">
        <v>263</v>
      </c>
      <c r="B30" s="105">
        <v>40952.04141870983</v>
      </c>
      <c r="C30" s="150">
        <v>41690</v>
      </c>
    </row>
    <row r="31" spans="1:3" ht="15" customHeight="1">
      <c r="A31" s="180" t="s">
        <v>264</v>
      </c>
      <c r="B31" s="105">
        <v>40033.565103546774</v>
      </c>
      <c r="C31" s="150">
        <v>40863</v>
      </c>
    </row>
    <row r="32" spans="1:3" ht="15" customHeight="1">
      <c r="A32" s="180" t="s">
        <v>265</v>
      </c>
      <c r="B32" s="105">
        <v>40529.92882646989</v>
      </c>
      <c r="C32" s="150">
        <v>41199</v>
      </c>
    </row>
    <row r="33" spans="1:3" ht="15" customHeight="1">
      <c r="A33" s="180" t="s">
        <v>266</v>
      </c>
      <c r="B33" s="105">
        <v>39039.82051892407</v>
      </c>
      <c r="C33" s="150">
        <v>40040</v>
      </c>
    </row>
    <row r="34" spans="1:3" ht="15" customHeight="1">
      <c r="A34" s="180" t="s">
        <v>267</v>
      </c>
      <c r="B34" s="105">
        <v>38504.805522494644</v>
      </c>
      <c r="C34" s="150">
        <v>39376</v>
      </c>
    </row>
    <row r="35" spans="1:3" ht="15" customHeight="1">
      <c r="A35" s="180" t="s">
        <v>268</v>
      </c>
      <c r="B35" s="105">
        <v>37980.979052606526</v>
      </c>
      <c r="C35" s="150">
        <v>38690</v>
      </c>
    </row>
    <row r="36" spans="1:3" ht="15" customHeight="1">
      <c r="A36" s="180" t="s">
        <v>269</v>
      </c>
      <c r="B36" s="105">
        <v>37021.81718638419</v>
      </c>
      <c r="C36" s="150">
        <v>37856</v>
      </c>
    </row>
    <row r="37" spans="1:3" ht="15" customHeight="1">
      <c r="A37" s="180" t="s">
        <v>270</v>
      </c>
      <c r="B37" s="105">
        <v>36653.612949297785</v>
      </c>
      <c r="C37" s="150">
        <v>37236</v>
      </c>
    </row>
    <row r="38" spans="1:3" ht="15" customHeight="1">
      <c r="A38" s="180" t="s">
        <v>271</v>
      </c>
      <c r="B38" s="105">
        <v>35731.0680790288</v>
      </c>
      <c r="C38" s="150">
        <v>36596</v>
      </c>
    </row>
    <row r="39" spans="1:3" ht="15" customHeight="1">
      <c r="A39" s="180" t="s">
        <v>272</v>
      </c>
      <c r="B39" s="105">
        <v>35376.08664603666</v>
      </c>
      <c r="C39" s="150">
        <v>35762</v>
      </c>
    </row>
    <row r="40" spans="1:3" ht="15" customHeight="1">
      <c r="A40" s="180" t="s">
        <v>273</v>
      </c>
      <c r="B40" s="105">
        <v>33637.79647702928</v>
      </c>
      <c r="C40" s="150">
        <v>34799</v>
      </c>
    </row>
    <row r="41" spans="1:3" ht="15" customHeight="1">
      <c r="A41" s="180" t="s">
        <v>274</v>
      </c>
      <c r="B41" s="105">
        <v>31279.05165436801</v>
      </c>
      <c r="C41" s="150">
        <v>33537</v>
      </c>
    </row>
    <row r="42" spans="1:3" ht="15" customHeight="1">
      <c r="A42" s="180" t="s">
        <v>275</v>
      </c>
      <c r="B42" s="105">
        <v>22354.67602951678</v>
      </c>
      <c r="C42" s="150">
        <v>29986</v>
      </c>
    </row>
    <row r="43" spans="1:3" ht="15" customHeight="1">
      <c r="A43" s="180" t="s">
        <v>276</v>
      </c>
      <c r="B43" s="105">
        <v>18742.816234229947</v>
      </c>
      <c r="C43" s="150">
        <v>21021</v>
      </c>
    </row>
    <row r="44" spans="1:3" ht="15" customHeight="1">
      <c r="A44" s="180" t="s">
        <v>277</v>
      </c>
      <c r="B44" s="104" t="s">
        <v>297</v>
      </c>
      <c r="C44" s="150">
        <v>14735</v>
      </c>
    </row>
    <row r="45" spans="1:3" ht="15" customHeight="1">
      <c r="A45" s="161" t="s">
        <v>3</v>
      </c>
      <c r="B45" s="188"/>
      <c r="C45" s="150"/>
    </row>
    <row r="46" spans="1:3" ht="15" customHeight="1">
      <c r="A46" s="180" t="s">
        <v>262</v>
      </c>
      <c r="B46" s="105">
        <v>34685.449416805524</v>
      </c>
      <c r="C46" s="150">
        <v>35730</v>
      </c>
    </row>
    <row r="47" spans="1:3" ht="15" customHeight="1">
      <c r="A47" s="180" t="s">
        <v>263</v>
      </c>
      <c r="B47" s="105">
        <v>33684.58486074744</v>
      </c>
      <c r="C47" s="150">
        <v>33744</v>
      </c>
    </row>
    <row r="48" spans="1:3" ht="15" customHeight="1">
      <c r="A48" s="180" t="s">
        <v>264</v>
      </c>
      <c r="B48" s="105">
        <v>32848.49678647941</v>
      </c>
      <c r="C48" s="150">
        <v>34072</v>
      </c>
    </row>
    <row r="49" spans="1:3" ht="15" customHeight="1">
      <c r="A49" s="180" t="s">
        <v>265</v>
      </c>
      <c r="B49" s="105">
        <v>32186.339442989763</v>
      </c>
      <c r="C49" s="150">
        <v>33147</v>
      </c>
    </row>
    <row r="50" spans="1:3" ht="15" customHeight="1">
      <c r="A50" s="180" t="s">
        <v>266</v>
      </c>
      <c r="B50" s="105">
        <v>32586.074982147107</v>
      </c>
      <c r="C50" s="150">
        <v>33109</v>
      </c>
    </row>
    <row r="51" spans="1:3" ht="15" customHeight="1">
      <c r="A51" s="180" t="s">
        <v>267</v>
      </c>
      <c r="B51" s="105">
        <v>32633.88050464175</v>
      </c>
      <c r="C51" s="150">
        <v>33754</v>
      </c>
    </row>
    <row r="52" spans="1:3" ht="15" customHeight="1">
      <c r="A52" s="180" t="s">
        <v>268</v>
      </c>
      <c r="B52" s="105">
        <v>32573.86931682933</v>
      </c>
      <c r="C52" s="150">
        <v>32861</v>
      </c>
    </row>
    <row r="53" spans="1:3" ht="15" customHeight="1">
      <c r="A53" s="180" t="s">
        <v>269</v>
      </c>
      <c r="B53" s="105">
        <v>32698.977386336588</v>
      </c>
      <c r="C53" s="150">
        <v>33500</v>
      </c>
    </row>
    <row r="54" spans="1:3" ht="15" customHeight="1">
      <c r="A54" s="180" t="s">
        <v>270</v>
      </c>
      <c r="B54" s="105">
        <v>32539.286598428946</v>
      </c>
      <c r="C54" s="150">
        <v>32586</v>
      </c>
    </row>
    <row r="55" spans="1:3" ht="15" customHeight="1">
      <c r="A55" s="180" t="s">
        <v>271</v>
      </c>
      <c r="B55" s="105">
        <v>31848.64936919781</v>
      </c>
      <c r="C55" s="150">
        <v>32367</v>
      </c>
    </row>
    <row r="56" spans="1:3" ht="15" customHeight="1">
      <c r="A56" s="180" t="s">
        <v>272</v>
      </c>
      <c r="B56" s="105">
        <v>31396.022613663416</v>
      </c>
      <c r="C56" s="150">
        <v>32668</v>
      </c>
    </row>
    <row r="57" spans="1:3" ht="15" customHeight="1">
      <c r="A57" s="180" t="s">
        <v>273</v>
      </c>
      <c r="B57" s="105">
        <v>28741.29040704594</v>
      </c>
      <c r="C57" s="150">
        <v>31076</v>
      </c>
    </row>
    <row r="58" spans="1:3" ht="15" customHeight="1">
      <c r="A58" s="180" t="s">
        <v>274</v>
      </c>
      <c r="B58" s="105">
        <v>27177.94810759343</v>
      </c>
      <c r="C58" s="150">
        <v>30026</v>
      </c>
    </row>
    <row r="59" spans="1:3" ht="15" customHeight="1">
      <c r="A59" s="180" t="s">
        <v>275</v>
      </c>
      <c r="B59" s="105">
        <v>20149.51916210426</v>
      </c>
      <c r="C59" s="150">
        <v>24198</v>
      </c>
    </row>
    <row r="60" spans="1:3" ht="15" customHeight="1">
      <c r="A60" s="180" t="s">
        <v>276</v>
      </c>
      <c r="B60" s="105">
        <v>20866.601999523922</v>
      </c>
      <c r="C60" s="150">
        <v>19327</v>
      </c>
    </row>
    <row r="61" spans="1:3" ht="15" customHeight="1">
      <c r="A61" s="180" t="s">
        <v>277</v>
      </c>
      <c r="B61" s="104" t="s">
        <v>297</v>
      </c>
      <c r="C61" s="150">
        <v>15329</v>
      </c>
    </row>
    <row r="62" spans="1:3" ht="15" customHeight="1">
      <c r="A62" s="161" t="s">
        <v>143</v>
      </c>
      <c r="B62" s="188"/>
      <c r="C62" s="150"/>
    </row>
    <row r="63" spans="1:3" ht="15" customHeight="1">
      <c r="A63" s="180" t="s">
        <v>262</v>
      </c>
      <c r="B63" s="105">
        <v>41563.34182337539</v>
      </c>
      <c r="C63" s="150">
        <v>44321</v>
      </c>
    </row>
    <row r="64" spans="1:3" ht="15" customHeight="1">
      <c r="A64" s="180" t="s">
        <v>263</v>
      </c>
      <c r="B64" s="105">
        <v>33713.06474648893</v>
      </c>
      <c r="C64" s="150">
        <v>35712</v>
      </c>
    </row>
    <row r="65" spans="1:3" ht="15" customHeight="1">
      <c r="A65" s="180" t="s">
        <v>264</v>
      </c>
      <c r="B65" s="105">
        <v>40952.04141870983</v>
      </c>
      <c r="C65" s="150">
        <v>62296</v>
      </c>
    </row>
    <row r="66" spans="1:4" ht="15" customHeight="1">
      <c r="A66" s="180" t="s">
        <v>265</v>
      </c>
      <c r="B66" s="105">
        <v>35429.9950011902</v>
      </c>
      <c r="C66" s="150">
        <v>29015</v>
      </c>
      <c r="D66" s="154"/>
    </row>
    <row r="67" spans="1:4" ht="15" customHeight="1">
      <c r="A67" s="180" t="s">
        <v>266</v>
      </c>
      <c r="B67" s="105">
        <v>44539.48988336111</v>
      </c>
      <c r="C67" s="150">
        <v>37933</v>
      </c>
      <c r="D67" s="154"/>
    </row>
    <row r="68" spans="1:3" ht="15" customHeight="1">
      <c r="A68" s="180" t="s">
        <v>267</v>
      </c>
      <c r="B68" s="105">
        <v>27802.47131635325</v>
      </c>
      <c r="C68" s="150">
        <v>31061</v>
      </c>
    </row>
    <row r="69" spans="1:3" ht="15" customHeight="1">
      <c r="A69" s="180" t="s">
        <v>268</v>
      </c>
      <c r="B69" s="105">
        <v>33915.47536300881</v>
      </c>
      <c r="C69" s="150">
        <v>32153</v>
      </c>
    </row>
    <row r="70" spans="1:3" ht="15" customHeight="1">
      <c r="A70" s="180" t="s">
        <v>269</v>
      </c>
      <c r="B70" s="105">
        <v>34895.99714353726</v>
      </c>
      <c r="C70" s="150">
        <v>34589</v>
      </c>
    </row>
    <row r="71" spans="1:3" ht="15" customHeight="1">
      <c r="A71" s="180" t="s">
        <v>270</v>
      </c>
      <c r="B71" s="105">
        <v>34280.62818376577</v>
      </c>
      <c r="C71" s="150">
        <v>33437</v>
      </c>
    </row>
    <row r="72" spans="1:3" ht="15" customHeight="1">
      <c r="A72" s="180" t="s">
        <v>271</v>
      </c>
      <c r="B72" s="105">
        <v>35503.228993096884</v>
      </c>
      <c r="C72" s="150">
        <v>33908</v>
      </c>
    </row>
    <row r="73" spans="1:3" ht="15" customHeight="1">
      <c r="A73" s="180" t="s">
        <v>272</v>
      </c>
      <c r="B73" s="105">
        <v>33135.32992144727</v>
      </c>
      <c r="C73" s="150">
        <v>29502</v>
      </c>
    </row>
    <row r="74" spans="1:3" ht="15" customHeight="1">
      <c r="A74" s="180" t="s">
        <v>273</v>
      </c>
      <c r="B74" s="105">
        <v>30622.997143537254</v>
      </c>
      <c r="C74" s="150">
        <v>27969</v>
      </c>
    </row>
    <row r="75" spans="1:3" ht="15" customHeight="1">
      <c r="A75" s="180" t="s">
        <v>274</v>
      </c>
      <c r="B75" s="105">
        <v>27272.542013806236</v>
      </c>
      <c r="C75" s="150">
        <v>27336</v>
      </c>
    </row>
    <row r="76" spans="1:3" ht="15" customHeight="1">
      <c r="A76" s="180" t="s">
        <v>275</v>
      </c>
      <c r="B76" s="105">
        <v>19621.62413711021</v>
      </c>
      <c r="C76" s="150">
        <v>24308</v>
      </c>
    </row>
    <row r="77" spans="1:3" ht="15" customHeight="1">
      <c r="A77" s="180" t="s">
        <v>276</v>
      </c>
      <c r="B77" s="105">
        <v>14779.026422280409</v>
      </c>
      <c r="C77" s="150">
        <v>18848</v>
      </c>
    </row>
    <row r="78" spans="1:3" ht="15" customHeight="1">
      <c r="A78" s="180" t="s">
        <v>277</v>
      </c>
      <c r="B78" s="104" t="s">
        <v>297</v>
      </c>
      <c r="C78" s="150">
        <v>13485</v>
      </c>
    </row>
    <row r="79" spans="1:3" ht="15" customHeight="1">
      <c r="A79" s="161" t="s">
        <v>113</v>
      </c>
      <c r="B79" s="188"/>
      <c r="C79" s="150"/>
    </row>
    <row r="80" spans="1:3" ht="15" customHeight="1">
      <c r="A80" s="180" t="s">
        <v>262</v>
      </c>
      <c r="B80" s="105">
        <v>44719.52344679838</v>
      </c>
      <c r="C80" s="150">
        <v>45318</v>
      </c>
    </row>
    <row r="81" spans="1:3" ht="15" customHeight="1">
      <c r="A81" s="180" t="s">
        <v>263</v>
      </c>
      <c r="B81" s="105">
        <v>45705.13092120924</v>
      </c>
      <c r="C81" s="150">
        <v>46170</v>
      </c>
    </row>
    <row r="82" spans="1:3" ht="15" customHeight="1">
      <c r="A82" s="180" t="s">
        <v>264</v>
      </c>
      <c r="B82" s="105">
        <v>45614.60557010236</v>
      </c>
      <c r="C82" s="150">
        <v>46396</v>
      </c>
    </row>
    <row r="83" spans="1:3" ht="15" customHeight="1">
      <c r="A83" s="180" t="s">
        <v>265</v>
      </c>
      <c r="B83" s="105">
        <v>46457.81361580576</v>
      </c>
      <c r="C83" s="150">
        <v>47314</v>
      </c>
    </row>
    <row r="84" spans="1:3" ht="15" customHeight="1">
      <c r="A84" s="180" t="s">
        <v>266</v>
      </c>
      <c r="B84" s="105">
        <v>45488.48036181861</v>
      </c>
      <c r="C84" s="150">
        <v>46420</v>
      </c>
    </row>
    <row r="85" spans="1:3" ht="15" customHeight="1">
      <c r="A85" s="180" t="s">
        <v>267</v>
      </c>
      <c r="B85" s="105">
        <v>45465.08616995953</v>
      </c>
      <c r="C85" s="150">
        <v>46356</v>
      </c>
    </row>
    <row r="86" spans="1:3" ht="15" customHeight="1">
      <c r="A86" s="180" t="s">
        <v>268</v>
      </c>
      <c r="B86" s="105">
        <v>44530.33563437277</v>
      </c>
      <c r="C86" s="150">
        <v>45306</v>
      </c>
    </row>
    <row r="87" spans="1:3" ht="15" customHeight="1">
      <c r="A87" s="180" t="s">
        <v>269</v>
      </c>
      <c r="B87" s="105">
        <v>43780.70435610569</v>
      </c>
      <c r="C87" s="150">
        <v>44864</v>
      </c>
    </row>
    <row r="88" spans="1:3" ht="15" customHeight="1">
      <c r="A88" s="180" t="s">
        <v>270</v>
      </c>
      <c r="B88" s="105">
        <v>43784.772911211614</v>
      </c>
      <c r="C88" s="150">
        <v>44688</v>
      </c>
    </row>
    <row r="89" spans="1:3" ht="15" customHeight="1">
      <c r="A89" s="180" t="s">
        <v>271</v>
      </c>
      <c r="B89" s="105">
        <v>42999.54177576768</v>
      </c>
      <c r="C89" s="150">
        <v>44112</v>
      </c>
    </row>
    <row r="90" spans="1:3" ht="15" customHeight="1">
      <c r="A90" s="180" t="s">
        <v>272</v>
      </c>
      <c r="B90" s="105">
        <v>43853.93834801238</v>
      </c>
      <c r="C90" s="150">
        <v>44826</v>
      </c>
    </row>
    <row r="91" spans="1:3" ht="15" customHeight="1">
      <c r="A91" s="180" t="s">
        <v>273</v>
      </c>
      <c r="B91" s="105">
        <v>41262.26874553678</v>
      </c>
      <c r="C91" s="150">
        <v>42765</v>
      </c>
    </row>
    <row r="92" spans="1:3" ht="15" customHeight="1">
      <c r="A92" s="180" t="s">
        <v>274</v>
      </c>
      <c r="B92" s="105">
        <v>40526.87741014044</v>
      </c>
      <c r="C92" s="150">
        <v>42445</v>
      </c>
    </row>
    <row r="93" spans="1:3" ht="15" customHeight="1">
      <c r="A93" s="180" t="s">
        <v>275</v>
      </c>
      <c r="B93" s="105">
        <v>33548.28826469888</v>
      </c>
      <c r="C93" s="150">
        <v>39277</v>
      </c>
    </row>
    <row r="94" spans="1:3" ht="15" customHeight="1">
      <c r="A94" s="180" t="s">
        <v>276</v>
      </c>
      <c r="B94" s="105">
        <v>32956.31349678648</v>
      </c>
      <c r="C94" s="150">
        <v>31893</v>
      </c>
    </row>
    <row r="95" spans="1:3" ht="15" customHeight="1">
      <c r="A95" s="180" t="s">
        <v>277</v>
      </c>
      <c r="B95" s="104" t="s">
        <v>297</v>
      </c>
      <c r="C95" s="150">
        <v>26977</v>
      </c>
    </row>
    <row r="96" spans="2:3" ht="15" customHeight="1">
      <c r="B96" s="180"/>
      <c r="C96" s="154"/>
    </row>
    <row r="97" spans="1:3" ht="15" customHeight="1">
      <c r="A97" s="100" t="s">
        <v>291</v>
      </c>
      <c r="B97" s="180"/>
      <c r="C97" s="154"/>
    </row>
    <row r="98" spans="1:12" ht="15" customHeight="1">
      <c r="A98" s="160" t="s">
        <v>298</v>
      </c>
      <c r="B98" s="180"/>
      <c r="C98" s="154"/>
      <c r="K98" s="154"/>
      <c r="L98" s="154"/>
    </row>
    <row r="99" spans="1:12" ht="15" customHeight="1">
      <c r="A99" s="5" t="s">
        <v>224</v>
      </c>
      <c r="B99" s="180"/>
      <c r="C99" s="154"/>
      <c r="K99" s="154"/>
      <c r="L99" s="154"/>
    </row>
    <row r="100" spans="1:12" ht="15" customHeight="1">
      <c r="A100" s="160" t="s">
        <v>125</v>
      </c>
      <c r="B100" s="180"/>
      <c r="C100" s="154"/>
      <c r="K100" s="154"/>
      <c r="L100" s="154"/>
    </row>
    <row r="101" spans="1:11" ht="15" customHeight="1">
      <c r="A101" s="160"/>
      <c r="C101" s="154"/>
      <c r="K101" s="154"/>
    </row>
    <row r="102" spans="1:11" ht="15" customHeight="1">
      <c r="A102" s="106" t="s">
        <v>194</v>
      </c>
      <c r="B102" s="160"/>
      <c r="C102" s="154"/>
      <c r="K102" s="154"/>
    </row>
    <row r="103" spans="2:3" ht="15" customHeight="1">
      <c r="B103" s="5"/>
      <c r="C103" s="154"/>
    </row>
    <row r="104" spans="2:3" ht="15" customHeight="1">
      <c r="B104" s="160"/>
      <c r="C104" s="154"/>
    </row>
    <row r="105" spans="2:3" ht="15" customHeight="1">
      <c r="B105" s="160"/>
      <c r="C105" s="154"/>
    </row>
    <row r="106" spans="2:3" ht="15" customHeight="1">
      <c r="B106" s="106"/>
      <c r="C106" s="154"/>
    </row>
    <row r="107" ht="15" customHeight="1">
      <c r="C107" s="154"/>
    </row>
    <row r="108" ht="15" customHeight="1">
      <c r="C108" s="154"/>
    </row>
    <row r="109" ht="15" customHeight="1">
      <c r="C109" s="154"/>
    </row>
    <row r="110" ht="15" customHeight="1">
      <c r="C110" s="154"/>
    </row>
    <row r="111" ht="15" customHeight="1">
      <c r="C111" s="154"/>
    </row>
    <row r="112" ht="15" customHeight="1">
      <c r="C112" s="154"/>
    </row>
    <row r="113" ht="15" customHeight="1">
      <c r="C113" s="154"/>
    </row>
    <row r="114" ht="15" customHeight="1">
      <c r="C114" s="154"/>
    </row>
    <row r="115" ht="15" customHeight="1">
      <c r="C115" s="154"/>
    </row>
    <row r="116" ht="15" customHeight="1">
      <c r="C116" s="154"/>
    </row>
    <row r="117" ht="15" customHeight="1">
      <c r="C117" s="154"/>
    </row>
    <row r="118" ht="15" customHeight="1">
      <c r="C118" s="154"/>
    </row>
    <row r="119" ht="15" customHeight="1">
      <c r="C119" s="154"/>
    </row>
    <row r="120" ht="15" customHeight="1">
      <c r="C120" s="154"/>
    </row>
    <row r="121" ht="15" customHeight="1">
      <c r="C121" s="154"/>
    </row>
    <row r="122" ht="15" customHeight="1">
      <c r="C122" s="154"/>
    </row>
    <row r="123" ht="15" customHeight="1">
      <c r="C123" s="154"/>
    </row>
    <row r="124" ht="15" customHeight="1">
      <c r="C124" s="154"/>
    </row>
    <row r="125" ht="15" customHeight="1">
      <c r="C125" s="154"/>
    </row>
    <row r="126" ht="15" customHeight="1">
      <c r="C126" s="154"/>
    </row>
    <row r="127" ht="15" customHeight="1">
      <c r="C127" s="154"/>
    </row>
    <row r="128" ht="15" customHeight="1">
      <c r="C128" s="154"/>
    </row>
    <row r="129" ht="15" customHeight="1">
      <c r="C129" s="154"/>
    </row>
    <row r="130" ht="15" customHeight="1">
      <c r="C130" s="154"/>
    </row>
    <row r="131" ht="15" customHeight="1">
      <c r="C131" s="154"/>
    </row>
    <row r="132" ht="15" customHeight="1">
      <c r="C132" s="154"/>
    </row>
    <row r="133" ht="15" customHeight="1">
      <c r="C133" s="154"/>
    </row>
    <row r="134" ht="15" customHeight="1">
      <c r="C134" s="154"/>
    </row>
    <row r="135" ht="15" customHeight="1">
      <c r="C135" s="154"/>
    </row>
    <row r="136" ht="15" customHeight="1">
      <c r="C136" s="154"/>
    </row>
    <row r="137" ht="15" customHeight="1">
      <c r="C137" s="154"/>
    </row>
    <row r="138" ht="15" customHeight="1">
      <c r="C138" s="154"/>
    </row>
    <row r="139" ht="15" customHeight="1">
      <c r="C139" s="154"/>
    </row>
    <row r="140" ht="15" customHeight="1">
      <c r="C140" s="154"/>
    </row>
    <row r="141" ht="15" customHeight="1">
      <c r="C141" s="154"/>
    </row>
    <row r="142" ht="15" customHeight="1">
      <c r="C142" s="154"/>
    </row>
    <row r="143" ht="15" customHeight="1">
      <c r="C143" s="154"/>
    </row>
    <row r="144" ht="15" customHeight="1">
      <c r="C144" s="154"/>
    </row>
    <row r="145" ht="15" customHeight="1">
      <c r="C145" s="154"/>
    </row>
    <row r="146" ht="15" customHeight="1">
      <c r="C146" s="154"/>
    </row>
    <row r="147" ht="15" customHeight="1">
      <c r="C147" s="154"/>
    </row>
    <row r="148" ht="15" customHeight="1">
      <c r="C148" s="154"/>
    </row>
    <row r="149" ht="15" customHeight="1">
      <c r="C149" s="154"/>
    </row>
    <row r="150" ht="15" customHeight="1">
      <c r="C150" s="154"/>
    </row>
    <row r="151" ht="15" customHeight="1">
      <c r="C151" s="154"/>
    </row>
    <row r="152" ht="15" customHeight="1">
      <c r="C152" s="154"/>
    </row>
    <row r="153" ht="15" customHeight="1">
      <c r="C153" s="154"/>
    </row>
    <row r="154" ht="15" customHeight="1">
      <c r="C154" s="154"/>
    </row>
  </sheetData>
  <sheetProtection sheet="1"/>
  <mergeCells count="3">
    <mergeCell ref="A3:C3"/>
    <mergeCell ref="A2:F2"/>
    <mergeCell ref="A1:J1"/>
  </mergeCells>
  <hyperlinks>
    <hyperlink ref="A102"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5" r:id="rId5"/>
  <rowBreaks count="1" manualBreakCount="1">
    <brk id="61" max="9" man="1"/>
  </rowBreaks>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P85"/>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2" customWidth="1"/>
    <col min="2" max="16" width="12.8515625" style="12" customWidth="1"/>
    <col min="17" max="16384" width="9.140625" style="12"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spans="1:4" ht="15" customHeight="1">
      <c r="A4" s="30"/>
      <c r="B4" s="31"/>
      <c r="C4" s="31"/>
      <c r="D4" s="31"/>
    </row>
    <row r="5" ht="18.75" customHeight="1">
      <c r="A5" s="32" t="str">
        <f>Contents!A5</f>
        <v>Linked Migrant Taxpayer Records from the 2014-15 Personal Income Tax and Migrants Integrated Dataset (PITMID)</v>
      </c>
    </row>
    <row r="6" ht="15" customHeight="1">
      <c r="A6" s="32"/>
    </row>
    <row r="7" ht="15" customHeight="1">
      <c r="A7" s="117" t="str">
        <f>"Table 1  "&amp;Contents!C9</f>
        <v>Table 1  Migrants, Sources of total income, By Location, Applicant status and Visa stream</v>
      </c>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2:16" s="67"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73" customFormat="1" ht="15" customHeight="1">
      <c r="A10" s="69"/>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s="43" customFormat="1" ht="15" customHeight="1">
      <c r="A11" s="111" t="s">
        <v>41</v>
      </c>
      <c r="B11" s="48"/>
      <c r="C11" s="48"/>
      <c r="D11" s="48"/>
      <c r="E11" s="48"/>
      <c r="F11" s="48"/>
      <c r="G11" s="48"/>
      <c r="H11" s="48"/>
      <c r="I11" s="48"/>
      <c r="J11" s="48"/>
      <c r="K11" s="48"/>
      <c r="L11" s="48"/>
      <c r="M11" s="48"/>
      <c r="N11" s="48"/>
      <c r="O11" s="48"/>
      <c r="P11" s="48"/>
    </row>
    <row r="12" ht="15" customHeight="1">
      <c r="A12" s="49" t="s">
        <v>5</v>
      </c>
    </row>
    <row r="13" spans="1:16" ht="15" customHeight="1">
      <c r="A13" s="18" t="s">
        <v>1</v>
      </c>
      <c r="B13" s="154">
        <v>332690</v>
      </c>
      <c r="C13" s="154">
        <v>25451525</v>
      </c>
      <c r="D13" s="154">
        <v>60928</v>
      </c>
      <c r="E13" s="154">
        <v>38493</v>
      </c>
      <c r="F13" s="154">
        <v>1172186</v>
      </c>
      <c r="G13" s="154">
        <v>11890</v>
      </c>
      <c r="H13" s="154">
        <v>236967</v>
      </c>
      <c r="I13" s="154">
        <v>408505</v>
      </c>
      <c r="J13" s="154">
        <v>136</v>
      </c>
      <c r="K13" s="154">
        <v>25329</v>
      </c>
      <c r="L13" s="154">
        <v>147599</v>
      </c>
      <c r="M13" s="154">
        <v>92</v>
      </c>
      <c r="N13" s="154">
        <v>359226</v>
      </c>
      <c r="O13" s="154">
        <v>27170289</v>
      </c>
      <c r="P13" s="154">
        <v>58992</v>
      </c>
    </row>
    <row r="14" spans="1:16" ht="15" customHeight="1">
      <c r="A14" s="18" t="s">
        <v>2</v>
      </c>
      <c r="B14" s="154">
        <v>150006</v>
      </c>
      <c r="C14" s="154">
        <v>7284097</v>
      </c>
      <c r="D14" s="154">
        <v>39021</v>
      </c>
      <c r="E14" s="154">
        <v>23852</v>
      </c>
      <c r="F14" s="154">
        <v>497105</v>
      </c>
      <c r="G14" s="154">
        <v>12352</v>
      </c>
      <c r="H14" s="154">
        <v>99079</v>
      </c>
      <c r="I14" s="154">
        <v>356124</v>
      </c>
      <c r="J14" s="154">
        <v>110</v>
      </c>
      <c r="K14" s="154">
        <v>11769</v>
      </c>
      <c r="L14" s="154">
        <v>110769</v>
      </c>
      <c r="M14" s="154">
        <v>190</v>
      </c>
      <c r="N14" s="154">
        <v>171169</v>
      </c>
      <c r="O14" s="154">
        <v>8242339</v>
      </c>
      <c r="P14" s="154">
        <v>37321</v>
      </c>
    </row>
    <row r="15" spans="1:16" ht="15" customHeight="1">
      <c r="A15" s="18" t="s">
        <v>3</v>
      </c>
      <c r="B15" s="154">
        <v>17673</v>
      </c>
      <c r="C15" s="154">
        <v>656237</v>
      </c>
      <c r="D15" s="154">
        <v>34822</v>
      </c>
      <c r="E15" s="154">
        <v>6749</v>
      </c>
      <c r="F15" s="154">
        <v>152538</v>
      </c>
      <c r="G15" s="154">
        <v>20238</v>
      </c>
      <c r="H15" s="154">
        <v>8299</v>
      </c>
      <c r="I15" s="154">
        <v>12904</v>
      </c>
      <c r="J15" s="154">
        <v>63</v>
      </c>
      <c r="K15" s="154">
        <v>1317</v>
      </c>
      <c r="L15" s="154">
        <v>3014</v>
      </c>
      <c r="M15" s="154">
        <v>70</v>
      </c>
      <c r="N15" s="154">
        <v>22884</v>
      </c>
      <c r="O15" s="154">
        <v>825038</v>
      </c>
      <c r="P15" s="154">
        <v>32299</v>
      </c>
    </row>
    <row r="16" spans="1:16" ht="15" customHeight="1">
      <c r="A16" s="18" t="s">
        <v>164</v>
      </c>
      <c r="B16" s="154">
        <v>303</v>
      </c>
      <c r="C16" s="154">
        <v>16319</v>
      </c>
      <c r="D16" s="154">
        <v>48260</v>
      </c>
      <c r="E16" s="154">
        <v>51</v>
      </c>
      <c r="F16" s="154">
        <v>1135</v>
      </c>
      <c r="G16" s="154">
        <v>19355</v>
      </c>
      <c r="H16" s="154">
        <v>190</v>
      </c>
      <c r="I16" s="154">
        <v>370</v>
      </c>
      <c r="J16" s="154">
        <v>246</v>
      </c>
      <c r="K16" s="154">
        <v>33</v>
      </c>
      <c r="L16" s="154">
        <v>32</v>
      </c>
      <c r="M16" s="154">
        <v>83</v>
      </c>
      <c r="N16" s="154">
        <v>354</v>
      </c>
      <c r="O16" s="154">
        <v>17924</v>
      </c>
      <c r="P16" s="154">
        <v>45362</v>
      </c>
    </row>
    <row r="17" spans="1:16" ht="15" customHeight="1">
      <c r="A17" s="18" t="s">
        <v>143</v>
      </c>
      <c r="B17" s="154">
        <v>45709</v>
      </c>
      <c r="C17" s="154">
        <v>817847</v>
      </c>
      <c r="D17" s="154">
        <v>13535</v>
      </c>
      <c r="E17" s="154">
        <v>3989</v>
      </c>
      <c r="F17" s="154">
        <v>48670</v>
      </c>
      <c r="G17" s="154">
        <v>9795</v>
      </c>
      <c r="H17" s="154">
        <v>19871</v>
      </c>
      <c r="I17" s="154">
        <v>13667</v>
      </c>
      <c r="J17" s="154">
        <v>50</v>
      </c>
      <c r="K17" s="154">
        <v>700</v>
      </c>
      <c r="L17" s="154">
        <v>1802</v>
      </c>
      <c r="M17" s="154">
        <v>96</v>
      </c>
      <c r="N17" s="154">
        <v>48815</v>
      </c>
      <c r="O17" s="154">
        <v>882075</v>
      </c>
      <c r="P17" s="154">
        <v>14039</v>
      </c>
    </row>
    <row r="18" spans="1:16" s="52" customFormat="1" ht="15" customHeight="1">
      <c r="A18" s="51" t="s">
        <v>45</v>
      </c>
      <c r="B18" s="155">
        <v>546374</v>
      </c>
      <c r="C18" s="155">
        <v>34219638</v>
      </c>
      <c r="D18" s="155">
        <v>50475</v>
      </c>
      <c r="E18" s="155">
        <v>73135</v>
      </c>
      <c r="F18" s="155">
        <v>1870854</v>
      </c>
      <c r="G18" s="155">
        <v>12785</v>
      </c>
      <c r="H18" s="155">
        <v>364402</v>
      </c>
      <c r="I18" s="155">
        <v>789582</v>
      </c>
      <c r="J18" s="155">
        <v>116</v>
      </c>
      <c r="K18" s="155">
        <v>39143</v>
      </c>
      <c r="L18" s="155">
        <v>261258</v>
      </c>
      <c r="M18" s="155">
        <v>109</v>
      </c>
      <c r="N18" s="155">
        <v>602453</v>
      </c>
      <c r="O18" s="155">
        <v>37131350</v>
      </c>
      <c r="P18" s="155">
        <v>47929</v>
      </c>
    </row>
    <row r="19" spans="1:16" ht="15" customHeight="1">
      <c r="A19" s="49" t="s">
        <v>53</v>
      </c>
      <c r="B19" s="123"/>
      <c r="C19" s="123"/>
      <c r="D19" s="123"/>
      <c r="E19" s="123"/>
      <c r="F19" s="123"/>
      <c r="G19" s="123"/>
      <c r="H19" s="123"/>
      <c r="I19" s="123"/>
      <c r="J19" s="123"/>
      <c r="K19" s="123"/>
      <c r="L19" s="123"/>
      <c r="M19" s="123"/>
      <c r="N19" s="123"/>
      <c r="O19" s="123"/>
      <c r="P19" s="123"/>
    </row>
    <row r="20" spans="1:16" ht="15" customHeight="1">
      <c r="A20" s="18" t="s">
        <v>1</v>
      </c>
      <c r="B20" s="154">
        <v>132671</v>
      </c>
      <c r="C20" s="154">
        <v>5689468</v>
      </c>
      <c r="D20" s="154">
        <v>36000</v>
      </c>
      <c r="E20" s="154">
        <v>18274</v>
      </c>
      <c r="F20" s="154">
        <v>361419</v>
      </c>
      <c r="G20" s="154">
        <v>12867</v>
      </c>
      <c r="H20" s="154">
        <v>86080</v>
      </c>
      <c r="I20" s="154">
        <v>288405</v>
      </c>
      <c r="J20" s="154">
        <v>97</v>
      </c>
      <c r="K20" s="154">
        <v>8489</v>
      </c>
      <c r="L20" s="154">
        <v>50094</v>
      </c>
      <c r="M20" s="154">
        <v>101</v>
      </c>
      <c r="N20" s="154">
        <v>149431</v>
      </c>
      <c r="O20" s="154">
        <v>6386425</v>
      </c>
      <c r="P20" s="154">
        <v>34567</v>
      </c>
    </row>
    <row r="21" spans="1:16" ht="15" customHeight="1">
      <c r="A21" s="18" t="s">
        <v>2</v>
      </c>
      <c r="B21" s="154">
        <v>3545</v>
      </c>
      <c r="C21" s="154">
        <v>100977</v>
      </c>
      <c r="D21" s="154">
        <v>20397</v>
      </c>
      <c r="E21" s="154">
        <v>302</v>
      </c>
      <c r="F21" s="154">
        <v>5320</v>
      </c>
      <c r="G21" s="154">
        <v>10309</v>
      </c>
      <c r="H21" s="154">
        <v>2303</v>
      </c>
      <c r="I21" s="154">
        <v>15176</v>
      </c>
      <c r="J21" s="154">
        <v>220</v>
      </c>
      <c r="K21" s="154">
        <v>498</v>
      </c>
      <c r="L21" s="154">
        <v>8817</v>
      </c>
      <c r="M21" s="154">
        <v>7794</v>
      </c>
      <c r="N21" s="154">
        <v>4362</v>
      </c>
      <c r="O21" s="154">
        <v>130193</v>
      </c>
      <c r="P21" s="154">
        <v>20991</v>
      </c>
    </row>
    <row r="22" spans="1:16" ht="15" customHeight="1">
      <c r="A22" s="18" t="s">
        <v>3</v>
      </c>
      <c r="B22" s="154">
        <v>3811</v>
      </c>
      <c r="C22" s="154">
        <v>120413</v>
      </c>
      <c r="D22" s="154">
        <v>25027</v>
      </c>
      <c r="E22" s="154">
        <v>808</v>
      </c>
      <c r="F22" s="154">
        <v>15888</v>
      </c>
      <c r="G22" s="154">
        <v>17893</v>
      </c>
      <c r="H22" s="154">
        <v>2068</v>
      </c>
      <c r="I22" s="154">
        <v>2009</v>
      </c>
      <c r="J22" s="154">
        <v>85</v>
      </c>
      <c r="K22" s="154">
        <v>201</v>
      </c>
      <c r="L22" s="154">
        <v>671</v>
      </c>
      <c r="M22" s="154">
        <v>83</v>
      </c>
      <c r="N22" s="154">
        <v>4564</v>
      </c>
      <c r="O22" s="154">
        <v>139152</v>
      </c>
      <c r="P22" s="154">
        <v>24132</v>
      </c>
    </row>
    <row r="23" spans="1:16" ht="15" customHeight="1">
      <c r="A23" s="18" t="s">
        <v>164</v>
      </c>
      <c r="B23" s="154">
        <v>117</v>
      </c>
      <c r="C23" s="154">
        <v>5372</v>
      </c>
      <c r="D23" s="154">
        <v>39759</v>
      </c>
      <c r="E23" s="154">
        <v>20</v>
      </c>
      <c r="F23" s="154">
        <v>467</v>
      </c>
      <c r="G23" s="154">
        <v>18705</v>
      </c>
      <c r="H23" s="154">
        <v>75</v>
      </c>
      <c r="I23" s="154">
        <v>237</v>
      </c>
      <c r="J23" s="154">
        <v>46</v>
      </c>
      <c r="K23" s="154">
        <v>10</v>
      </c>
      <c r="L23" s="154">
        <v>50</v>
      </c>
      <c r="M23" s="154">
        <v>347</v>
      </c>
      <c r="N23" s="154">
        <v>137</v>
      </c>
      <c r="O23" s="154">
        <v>5986</v>
      </c>
      <c r="P23" s="154">
        <v>38902</v>
      </c>
    </row>
    <row r="24" spans="1:16" ht="15" customHeight="1">
      <c r="A24" s="18" t="s">
        <v>143</v>
      </c>
      <c r="B24" s="154">
        <v>8503</v>
      </c>
      <c r="C24" s="154">
        <v>205042</v>
      </c>
      <c r="D24" s="154">
        <v>20232</v>
      </c>
      <c r="E24" s="154">
        <v>1515</v>
      </c>
      <c r="F24" s="154">
        <v>23387</v>
      </c>
      <c r="G24" s="154">
        <v>13485</v>
      </c>
      <c r="H24" s="154">
        <v>3805</v>
      </c>
      <c r="I24" s="154">
        <v>1461</v>
      </c>
      <c r="J24" s="154">
        <v>43</v>
      </c>
      <c r="K24" s="154">
        <v>188</v>
      </c>
      <c r="L24" s="154">
        <v>575</v>
      </c>
      <c r="M24" s="154">
        <v>75</v>
      </c>
      <c r="N24" s="154">
        <v>9387</v>
      </c>
      <c r="O24" s="154">
        <v>230380</v>
      </c>
      <c r="P24" s="154">
        <v>20855</v>
      </c>
    </row>
    <row r="25" spans="1:16" s="52" customFormat="1" ht="15" customHeight="1">
      <c r="A25" s="51" t="s">
        <v>45</v>
      </c>
      <c r="B25" s="155">
        <v>148651</v>
      </c>
      <c r="C25" s="155">
        <v>6121177</v>
      </c>
      <c r="D25" s="155">
        <v>34231</v>
      </c>
      <c r="E25" s="155">
        <v>20913</v>
      </c>
      <c r="F25" s="155">
        <v>406386</v>
      </c>
      <c r="G25" s="155">
        <v>13137</v>
      </c>
      <c r="H25" s="155">
        <v>94327</v>
      </c>
      <c r="I25" s="155">
        <v>307468</v>
      </c>
      <c r="J25" s="155">
        <v>93</v>
      </c>
      <c r="K25" s="155">
        <v>9390</v>
      </c>
      <c r="L25" s="155">
        <v>60633</v>
      </c>
      <c r="M25" s="155">
        <v>117</v>
      </c>
      <c r="N25" s="155">
        <v>167877</v>
      </c>
      <c r="O25" s="155">
        <v>6893475</v>
      </c>
      <c r="P25" s="155">
        <v>32760</v>
      </c>
    </row>
    <row r="26" spans="1:16" s="52" customFormat="1" ht="15" customHeight="1">
      <c r="A26" s="53" t="s">
        <v>4</v>
      </c>
      <c r="B26" s="123"/>
      <c r="C26" s="123"/>
      <c r="D26" s="123"/>
      <c r="E26" s="123"/>
      <c r="F26" s="123"/>
      <c r="G26" s="123"/>
      <c r="H26" s="123"/>
      <c r="I26" s="123"/>
      <c r="J26" s="123"/>
      <c r="K26" s="123"/>
      <c r="L26" s="123"/>
      <c r="M26" s="123"/>
      <c r="N26" s="123"/>
      <c r="O26" s="123"/>
      <c r="P26" s="123"/>
    </row>
    <row r="27" spans="1:16" ht="15" customHeight="1">
      <c r="A27" s="18" t="s">
        <v>1</v>
      </c>
      <c r="B27" s="154">
        <v>465358</v>
      </c>
      <c r="C27" s="154">
        <v>31139063</v>
      </c>
      <c r="D27" s="154">
        <v>54002</v>
      </c>
      <c r="E27" s="154">
        <v>56767</v>
      </c>
      <c r="F27" s="154">
        <v>1532511</v>
      </c>
      <c r="G27" s="154">
        <v>12246</v>
      </c>
      <c r="H27" s="154">
        <v>323053</v>
      </c>
      <c r="I27" s="154">
        <v>697353</v>
      </c>
      <c r="J27" s="154">
        <v>123</v>
      </c>
      <c r="K27" s="154">
        <v>33816</v>
      </c>
      <c r="L27" s="154">
        <v>194303</v>
      </c>
      <c r="M27" s="154">
        <v>95</v>
      </c>
      <c r="N27" s="154">
        <v>508653</v>
      </c>
      <c r="O27" s="154">
        <v>33562565</v>
      </c>
      <c r="P27" s="154">
        <v>52311</v>
      </c>
    </row>
    <row r="28" spans="1:16" ht="15" customHeight="1">
      <c r="A28" s="18" t="s">
        <v>2</v>
      </c>
      <c r="B28" s="154">
        <v>153552</v>
      </c>
      <c r="C28" s="154">
        <v>7385987</v>
      </c>
      <c r="D28" s="154">
        <v>38627</v>
      </c>
      <c r="E28" s="154">
        <v>24151</v>
      </c>
      <c r="F28" s="154">
        <v>502620</v>
      </c>
      <c r="G28" s="154">
        <v>12307</v>
      </c>
      <c r="H28" s="154">
        <v>101382</v>
      </c>
      <c r="I28" s="154">
        <v>370628</v>
      </c>
      <c r="J28" s="154">
        <v>112</v>
      </c>
      <c r="K28" s="154">
        <v>12263</v>
      </c>
      <c r="L28" s="154">
        <v>119259</v>
      </c>
      <c r="M28" s="154">
        <v>219</v>
      </c>
      <c r="N28" s="154">
        <v>175536</v>
      </c>
      <c r="O28" s="154">
        <v>8372243</v>
      </c>
      <c r="P28" s="154">
        <v>37000</v>
      </c>
    </row>
    <row r="29" spans="1:16" ht="15" customHeight="1">
      <c r="A29" s="18" t="s">
        <v>3</v>
      </c>
      <c r="B29" s="154">
        <v>21488</v>
      </c>
      <c r="C29" s="154">
        <v>776988</v>
      </c>
      <c r="D29" s="154">
        <v>33023</v>
      </c>
      <c r="E29" s="154">
        <v>7555</v>
      </c>
      <c r="F29" s="154">
        <v>168469</v>
      </c>
      <c r="G29" s="154">
        <v>19985</v>
      </c>
      <c r="H29" s="154">
        <v>10364</v>
      </c>
      <c r="I29" s="154">
        <v>14836</v>
      </c>
      <c r="J29" s="154">
        <v>66</v>
      </c>
      <c r="K29" s="154">
        <v>1519</v>
      </c>
      <c r="L29" s="154">
        <v>3662</v>
      </c>
      <c r="M29" s="154">
        <v>73</v>
      </c>
      <c r="N29" s="154">
        <v>27448</v>
      </c>
      <c r="O29" s="154">
        <v>964557</v>
      </c>
      <c r="P29" s="154">
        <v>30907</v>
      </c>
    </row>
    <row r="30" spans="1:16" ht="15" customHeight="1">
      <c r="A30" s="18" t="s">
        <v>164</v>
      </c>
      <c r="B30" s="154">
        <v>415</v>
      </c>
      <c r="C30" s="154">
        <v>21315</v>
      </c>
      <c r="D30" s="154">
        <v>45843</v>
      </c>
      <c r="E30" s="154">
        <v>71</v>
      </c>
      <c r="F30" s="154">
        <v>1662</v>
      </c>
      <c r="G30" s="154">
        <v>19060</v>
      </c>
      <c r="H30" s="154">
        <v>258</v>
      </c>
      <c r="I30" s="154">
        <v>520</v>
      </c>
      <c r="J30" s="154">
        <v>138</v>
      </c>
      <c r="K30" s="154">
        <v>40</v>
      </c>
      <c r="L30" s="154">
        <v>87</v>
      </c>
      <c r="M30" s="154">
        <v>91</v>
      </c>
      <c r="N30" s="154">
        <v>491</v>
      </c>
      <c r="O30" s="154">
        <v>23762</v>
      </c>
      <c r="P30" s="154">
        <v>42700</v>
      </c>
    </row>
    <row r="31" spans="1:16" ht="15" customHeight="1">
      <c r="A31" s="18" t="s">
        <v>143</v>
      </c>
      <c r="B31" s="154">
        <v>54205</v>
      </c>
      <c r="C31" s="154">
        <v>1022586</v>
      </c>
      <c r="D31" s="154">
        <v>14490</v>
      </c>
      <c r="E31" s="154">
        <v>5506</v>
      </c>
      <c r="F31" s="154">
        <v>71849</v>
      </c>
      <c r="G31" s="154">
        <v>10516</v>
      </c>
      <c r="H31" s="154">
        <v>23671</v>
      </c>
      <c r="I31" s="154">
        <v>15194</v>
      </c>
      <c r="J31" s="154">
        <v>49</v>
      </c>
      <c r="K31" s="154">
        <v>889</v>
      </c>
      <c r="L31" s="154">
        <v>2418</v>
      </c>
      <c r="M31" s="154">
        <v>86</v>
      </c>
      <c r="N31" s="154">
        <v>58204</v>
      </c>
      <c r="O31" s="154">
        <v>1112403</v>
      </c>
      <c r="P31" s="154">
        <v>15189</v>
      </c>
    </row>
    <row r="32" spans="1:16" s="52" customFormat="1" ht="15" customHeight="1">
      <c r="A32" s="51" t="s">
        <v>45</v>
      </c>
      <c r="B32" s="155">
        <v>695025</v>
      </c>
      <c r="C32" s="155">
        <v>40332114</v>
      </c>
      <c r="D32" s="155">
        <v>46349</v>
      </c>
      <c r="E32" s="155">
        <v>94051</v>
      </c>
      <c r="F32" s="155">
        <v>2276117</v>
      </c>
      <c r="G32" s="155">
        <v>12864</v>
      </c>
      <c r="H32" s="155">
        <v>458731</v>
      </c>
      <c r="I32" s="155">
        <v>1096956</v>
      </c>
      <c r="J32" s="155">
        <v>110</v>
      </c>
      <c r="K32" s="155">
        <v>48536</v>
      </c>
      <c r="L32" s="155">
        <v>315858</v>
      </c>
      <c r="M32" s="155">
        <v>110</v>
      </c>
      <c r="N32" s="155">
        <v>770331</v>
      </c>
      <c r="O32" s="155">
        <v>44025823</v>
      </c>
      <c r="P32" s="155">
        <v>43870</v>
      </c>
    </row>
    <row r="33" spans="1:16" ht="15" customHeight="1">
      <c r="A33" s="113" t="s">
        <v>42</v>
      </c>
      <c r="B33" s="123"/>
      <c r="C33" s="123"/>
      <c r="D33" s="123"/>
      <c r="E33" s="123"/>
      <c r="F33" s="123"/>
      <c r="G33" s="123"/>
      <c r="H33" s="123"/>
      <c r="I33" s="123"/>
      <c r="J33" s="123"/>
      <c r="K33" s="123"/>
      <c r="L33" s="123"/>
      <c r="M33" s="123"/>
      <c r="N33" s="123"/>
      <c r="O33" s="123"/>
      <c r="P33" s="123"/>
    </row>
    <row r="34" spans="1:16" ht="15" customHeight="1">
      <c r="A34" s="49" t="s">
        <v>5</v>
      </c>
      <c r="B34" s="123"/>
      <c r="C34" s="123"/>
      <c r="D34" s="123"/>
      <c r="E34" s="123"/>
      <c r="F34" s="123"/>
      <c r="G34" s="123"/>
      <c r="H34" s="123"/>
      <c r="I34" s="123"/>
      <c r="J34" s="123"/>
      <c r="K34" s="123"/>
      <c r="L34" s="123"/>
      <c r="M34" s="123"/>
      <c r="N34" s="123"/>
      <c r="O34" s="123"/>
      <c r="P34" s="123"/>
    </row>
    <row r="35" spans="1:16" ht="15" customHeight="1">
      <c r="A35" s="18" t="s">
        <v>1</v>
      </c>
      <c r="B35" s="154">
        <v>275385</v>
      </c>
      <c r="C35" s="154">
        <v>22986065</v>
      </c>
      <c r="D35" s="154">
        <v>71561</v>
      </c>
      <c r="E35" s="154">
        <v>36401</v>
      </c>
      <c r="F35" s="154">
        <v>1132215</v>
      </c>
      <c r="G35" s="154">
        <v>12862</v>
      </c>
      <c r="H35" s="154">
        <v>213976</v>
      </c>
      <c r="I35" s="154">
        <v>494067</v>
      </c>
      <c r="J35" s="154">
        <v>162</v>
      </c>
      <c r="K35" s="154">
        <v>26125</v>
      </c>
      <c r="L35" s="154">
        <v>152761</v>
      </c>
      <c r="M35" s="154">
        <v>136</v>
      </c>
      <c r="N35" s="154">
        <v>304723</v>
      </c>
      <c r="O35" s="154">
        <v>24763204</v>
      </c>
      <c r="P35" s="154">
        <v>68236</v>
      </c>
    </row>
    <row r="36" spans="1:16" ht="15" customHeight="1">
      <c r="A36" s="18" t="s">
        <v>2</v>
      </c>
      <c r="B36" s="154">
        <v>206059</v>
      </c>
      <c r="C36" s="154">
        <v>9722196</v>
      </c>
      <c r="D36" s="154">
        <v>38730</v>
      </c>
      <c r="E36" s="154">
        <v>37074</v>
      </c>
      <c r="F36" s="154">
        <v>779110</v>
      </c>
      <c r="G36" s="154">
        <v>15000</v>
      </c>
      <c r="H36" s="154">
        <v>139784</v>
      </c>
      <c r="I36" s="154">
        <v>527310</v>
      </c>
      <c r="J36" s="154">
        <v>136</v>
      </c>
      <c r="K36" s="154">
        <v>18912</v>
      </c>
      <c r="L36" s="154">
        <v>200879</v>
      </c>
      <c r="M36" s="154">
        <v>453</v>
      </c>
      <c r="N36" s="154">
        <v>249807</v>
      </c>
      <c r="O36" s="154">
        <v>11229537</v>
      </c>
      <c r="P36" s="154">
        <v>35516</v>
      </c>
    </row>
    <row r="37" spans="1:16" ht="15" customHeight="1">
      <c r="A37" s="18" t="s">
        <v>3</v>
      </c>
      <c r="B37" s="154">
        <v>17023</v>
      </c>
      <c r="C37" s="154">
        <v>646776</v>
      </c>
      <c r="D37" s="154">
        <v>37222</v>
      </c>
      <c r="E37" s="154">
        <v>5530</v>
      </c>
      <c r="F37" s="154">
        <v>98788</v>
      </c>
      <c r="G37" s="154">
        <v>15043</v>
      </c>
      <c r="H37" s="154">
        <v>7287</v>
      </c>
      <c r="I37" s="154">
        <v>8202</v>
      </c>
      <c r="J37" s="154">
        <v>80</v>
      </c>
      <c r="K37" s="154">
        <v>1226</v>
      </c>
      <c r="L37" s="154">
        <v>2724</v>
      </c>
      <c r="M37" s="154">
        <v>74</v>
      </c>
      <c r="N37" s="154">
        <v>21523</v>
      </c>
      <c r="O37" s="154">
        <v>756374</v>
      </c>
      <c r="P37" s="154">
        <v>32001</v>
      </c>
    </row>
    <row r="38" spans="1:16" ht="15" customHeight="1">
      <c r="A38" s="18" t="s">
        <v>164</v>
      </c>
      <c r="B38" s="154">
        <v>198</v>
      </c>
      <c r="C38" s="154">
        <v>12699</v>
      </c>
      <c r="D38" s="154">
        <v>53928</v>
      </c>
      <c r="E38" s="154">
        <v>39</v>
      </c>
      <c r="F38" s="154">
        <v>803</v>
      </c>
      <c r="G38" s="154">
        <v>9984</v>
      </c>
      <c r="H38" s="154">
        <v>169</v>
      </c>
      <c r="I38" s="154">
        <v>999</v>
      </c>
      <c r="J38" s="154">
        <v>180</v>
      </c>
      <c r="K38" s="154">
        <v>29</v>
      </c>
      <c r="L38" s="154">
        <v>143</v>
      </c>
      <c r="M38" s="154">
        <v>235</v>
      </c>
      <c r="N38" s="154">
        <v>234</v>
      </c>
      <c r="O38" s="154">
        <v>14414</v>
      </c>
      <c r="P38" s="154">
        <v>49825</v>
      </c>
    </row>
    <row r="39" spans="1:16" ht="15" customHeight="1">
      <c r="A39" s="18" t="s">
        <v>143</v>
      </c>
      <c r="B39" s="154">
        <v>910</v>
      </c>
      <c r="C39" s="154">
        <v>19515</v>
      </c>
      <c r="D39" s="154">
        <v>17493</v>
      </c>
      <c r="E39" s="154">
        <v>68</v>
      </c>
      <c r="F39" s="154">
        <v>782</v>
      </c>
      <c r="G39" s="154">
        <v>8180</v>
      </c>
      <c r="H39" s="154">
        <v>318</v>
      </c>
      <c r="I39" s="154">
        <v>211</v>
      </c>
      <c r="J39" s="154">
        <v>48</v>
      </c>
      <c r="K39" s="174"/>
      <c r="L39" s="174"/>
      <c r="M39" s="174"/>
      <c r="N39" s="147">
        <v>205</v>
      </c>
      <c r="O39" s="154">
        <v>20668</v>
      </c>
      <c r="P39" s="154">
        <v>17559</v>
      </c>
    </row>
    <row r="40" spans="1:16" s="52" customFormat="1" ht="15" customHeight="1">
      <c r="A40" s="51" t="s">
        <v>45</v>
      </c>
      <c r="B40" s="155">
        <v>499571</v>
      </c>
      <c r="C40" s="155">
        <v>33384424</v>
      </c>
      <c r="D40" s="155">
        <v>53900</v>
      </c>
      <c r="E40" s="155">
        <v>79108</v>
      </c>
      <c r="F40" s="155">
        <v>2013421</v>
      </c>
      <c r="G40" s="155">
        <v>14200</v>
      </c>
      <c r="H40" s="155">
        <v>361533</v>
      </c>
      <c r="I40" s="155">
        <v>1029860</v>
      </c>
      <c r="J40" s="155">
        <v>150</v>
      </c>
      <c r="K40" s="155">
        <v>46303</v>
      </c>
      <c r="L40" s="155">
        <v>354729</v>
      </c>
      <c r="M40" s="155">
        <v>198</v>
      </c>
      <c r="N40" s="155">
        <v>577246</v>
      </c>
      <c r="O40" s="155">
        <v>36784140</v>
      </c>
      <c r="P40" s="155">
        <v>49796</v>
      </c>
    </row>
    <row r="41" spans="1:16" ht="15" customHeight="1">
      <c r="A41" s="49" t="s">
        <v>53</v>
      </c>
      <c r="B41" s="123"/>
      <c r="C41" s="123"/>
      <c r="D41" s="123"/>
      <c r="E41" s="123"/>
      <c r="F41" s="123"/>
      <c r="G41" s="123"/>
      <c r="H41" s="123"/>
      <c r="I41" s="123"/>
      <c r="J41" s="123"/>
      <c r="K41" s="123"/>
      <c r="L41" s="123"/>
      <c r="M41" s="123"/>
      <c r="N41" s="123"/>
      <c r="O41" s="123"/>
      <c r="P41" s="123"/>
    </row>
    <row r="42" spans="1:16" ht="15" customHeight="1">
      <c r="A42" s="18" t="s">
        <v>1</v>
      </c>
      <c r="B42" s="154">
        <v>202688</v>
      </c>
      <c r="C42" s="154">
        <v>9363351</v>
      </c>
      <c r="D42" s="154">
        <v>37397</v>
      </c>
      <c r="E42" s="154">
        <v>24153</v>
      </c>
      <c r="F42" s="154">
        <v>520900</v>
      </c>
      <c r="G42" s="154">
        <v>11130</v>
      </c>
      <c r="H42" s="154">
        <v>145507</v>
      </c>
      <c r="I42" s="154">
        <v>449091</v>
      </c>
      <c r="J42" s="154">
        <v>120</v>
      </c>
      <c r="K42" s="154">
        <v>14014</v>
      </c>
      <c r="L42" s="154">
        <v>68184</v>
      </c>
      <c r="M42" s="154">
        <v>136</v>
      </c>
      <c r="N42" s="154">
        <v>231407</v>
      </c>
      <c r="O42" s="154">
        <v>10401069</v>
      </c>
      <c r="P42" s="154">
        <v>35153</v>
      </c>
    </row>
    <row r="43" spans="1:16" ht="15" customHeight="1">
      <c r="A43" s="18" t="s">
        <v>2</v>
      </c>
      <c r="B43" s="154">
        <v>29807</v>
      </c>
      <c r="C43" s="154">
        <v>881204</v>
      </c>
      <c r="D43" s="154">
        <v>23445</v>
      </c>
      <c r="E43" s="154">
        <v>3149</v>
      </c>
      <c r="F43" s="154">
        <v>59834</v>
      </c>
      <c r="G43" s="154">
        <v>16750</v>
      </c>
      <c r="H43" s="154">
        <v>17910</v>
      </c>
      <c r="I43" s="154">
        <v>69209</v>
      </c>
      <c r="J43" s="154">
        <v>161</v>
      </c>
      <c r="K43" s="154">
        <v>2716</v>
      </c>
      <c r="L43" s="154">
        <v>31395</v>
      </c>
      <c r="M43" s="154">
        <v>5583</v>
      </c>
      <c r="N43" s="154">
        <v>35623</v>
      </c>
      <c r="O43" s="154">
        <v>1041945</v>
      </c>
      <c r="P43" s="154">
        <v>22708</v>
      </c>
    </row>
    <row r="44" spans="1:16" ht="15" customHeight="1">
      <c r="A44" s="18" t="s">
        <v>3</v>
      </c>
      <c r="B44" s="154">
        <v>28111</v>
      </c>
      <c r="C44" s="154">
        <v>832799</v>
      </c>
      <c r="D44" s="154">
        <v>23587</v>
      </c>
      <c r="E44" s="154">
        <v>6947</v>
      </c>
      <c r="F44" s="154">
        <v>130769</v>
      </c>
      <c r="G44" s="154">
        <v>16268</v>
      </c>
      <c r="H44" s="154">
        <v>11219</v>
      </c>
      <c r="I44" s="154">
        <v>10240</v>
      </c>
      <c r="J44" s="154">
        <v>57</v>
      </c>
      <c r="K44" s="154">
        <v>1464</v>
      </c>
      <c r="L44" s="154">
        <v>1962</v>
      </c>
      <c r="M44" s="154">
        <v>54</v>
      </c>
      <c r="N44" s="154">
        <v>33688</v>
      </c>
      <c r="O44" s="154">
        <v>975385</v>
      </c>
      <c r="P44" s="154">
        <v>23003</v>
      </c>
    </row>
    <row r="45" spans="1:16" ht="15" customHeight="1">
      <c r="A45" s="18" t="s">
        <v>164</v>
      </c>
      <c r="B45" s="154">
        <v>268</v>
      </c>
      <c r="C45" s="154">
        <v>14978</v>
      </c>
      <c r="D45" s="154">
        <v>41421</v>
      </c>
      <c r="E45" s="154">
        <v>33</v>
      </c>
      <c r="F45" s="154">
        <v>621</v>
      </c>
      <c r="G45" s="154">
        <v>10065</v>
      </c>
      <c r="H45" s="154">
        <v>157</v>
      </c>
      <c r="I45" s="154">
        <v>666</v>
      </c>
      <c r="J45" s="154">
        <v>73</v>
      </c>
      <c r="K45" s="154">
        <v>27</v>
      </c>
      <c r="L45" s="154">
        <v>267</v>
      </c>
      <c r="M45" s="154">
        <v>1804</v>
      </c>
      <c r="N45" s="154">
        <v>300</v>
      </c>
      <c r="O45" s="154">
        <v>17083</v>
      </c>
      <c r="P45" s="154">
        <v>41588</v>
      </c>
    </row>
    <row r="46" spans="1:16" ht="15" customHeight="1">
      <c r="A46" s="18" t="s">
        <v>143</v>
      </c>
      <c r="B46" s="154">
        <v>70</v>
      </c>
      <c r="C46" s="154">
        <v>1395</v>
      </c>
      <c r="D46" s="154">
        <v>13291</v>
      </c>
      <c r="E46" s="174"/>
      <c r="F46" s="174"/>
      <c r="G46" s="174"/>
      <c r="H46" s="154">
        <v>28</v>
      </c>
      <c r="I46" s="154">
        <v>11</v>
      </c>
      <c r="J46" s="154">
        <v>63</v>
      </c>
      <c r="K46" s="174"/>
      <c r="L46" s="174"/>
      <c r="M46" s="174"/>
      <c r="N46" s="154">
        <v>75</v>
      </c>
      <c r="O46" s="154">
        <v>1510</v>
      </c>
      <c r="P46" s="154">
        <v>14761</v>
      </c>
    </row>
    <row r="47" spans="1:16" s="52" customFormat="1" ht="15" customHeight="1">
      <c r="A47" s="51" t="s">
        <v>45</v>
      </c>
      <c r="B47" s="155">
        <v>260943</v>
      </c>
      <c r="C47" s="155">
        <v>11092316</v>
      </c>
      <c r="D47" s="155">
        <v>34164</v>
      </c>
      <c r="E47" s="155">
        <v>34281</v>
      </c>
      <c r="F47" s="155">
        <v>711266</v>
      </c>
      <c r="G47" s="155">
        <v>13108</v>
      </c>
      <c r="H47" s="155">
        <v>174826</v>
      </c>
      <c r="I47" s="155">
        <v>529314</v>
      </c>
      <c r="J47" s="155">
        <v>118</v>
      </c>
      <c r="K47" s="155">
        <v>18229</v>
      </c>
      <c r="L47" s="155">
        <v>102084</v>
      </c>
      <c r="M47" s="155">
        <v>168</v>
      </c>
      <c r="N47" s="155">
        <v>301093</v>
      </c>
      <c r="O47" s="155">
        <v>12434038</v>
      </c>
      <c r="P47" s="155">
        <v>31756</v>
      </c>
    </row>
    <row r="48" spans="1:16" s="52" customFormat="1" ht="15" customHeight="1">
      <c r="A48" s="53" t="s">
        <v>4</v>
      </c>
      <c r="B48" s="123"/>
      <c r="C48" s="123"/>
      <c r="D48" s="123"/>
      <c r="E48" s="123"/>
      <c r="F48" s="123"/>
      <c r="G48" s="123"/>
      <c r="H48" s="123"/>
      <c r="I48" s="123"/>
      <c r="J48" s="123"/>
      <c r="K48" s="123"/>
      <c r="L48" s="123"/>
      <c r="M48" s="123"/>
      <c r="N48" s="123"/>
      <c r="O48" s="123"/>
      <c r="P48" s="123"/>
    </row>
    <row r="49" spans="1:16" ht="15" customHeight="1">
      <c r="A49" s="18" t="s">
        <v>1</v>
      </c>
      <c r="B49" s="154">
        <v>478066</v>
      </c>
      <c r="C49" s="154">
        <v>32346605</v>
      </c>
      <c r="D49" s="154">
        <v>55479</v>
      </c>
      <c r="E49" s="154">
        <v>60558</v>
      </c>
      <c r="F49" s="154">
        <v>1653474</v>
      </c>
      <c r="G49" s="154">
        <v>12090</v>
      </c>
      <c r="H49" s="154">
        <v>359480</v>
      </c>
      <c r="I49" s="154">
        <v>942306</v>
      </c>
      <c r="J49" s="154">
        <v>144</v>
      </c>
      <c r="K49" s="154">
        <v>40138</v>
      </c>
      <c r="L49" s="154">
        <v>220498</v>
      </c>
      <c r="M49" s="154">
        <v>136</v>
      </c>
      <c r="N49" s="154">
        <v>536126</v>
      </c>
      <c r="O49" s="154">
        <v>35162138</v>
      </c>
      <c r="P49" s="154">
        <v>52386</v>
      </c>
    </row>
    <row r="50" spans="1:16" ht="15" customHeight="1">
      <c r="A50" s="18" t="s">
        <v>2</v>
      </c>
      <c r="B50" s="154">
        <v>235867</v>
      </c>
      <c r="C50" s="154">
        <v>10603826</v>
      </c>
      <c r="D50" s="154">
        <v>36952</v>
      </c>
      <c r="E50" s="154">
        <v>40224</v>
      </c>
      <c r="F50" s="154">
        <v>838505</v>
      </c>
      <c r="G50" s="154">
        <v>15167</v>
      </c>
      <c r="H50" s="154">
        <v>157695</v>
      </c>
      <c r="I50" s="154">
        <v>595339</v>
      </c>
      <c r="J50" s="154">
        <v>139</v>
      </c>
      <c r="K50" s="154">
        <v>21626</v>
      </c>
      <c r="L50" s="154">
        <v>231227</v>
      </c>
      <c r="M50" s="154">
        <v>624</v>
      </c>
      <c r="N50" s="154">
        <v>285424</v>
      </c>
      <c r="O50" s="154">
        <v>12273975</v>
      </c>
      <c r="P50" s="154">
        <v>33796</v>
      </c>
    </row>
    <row r="51" spans="1:16" ht="15" customHeight="1">
      <c r="A51" s="18" t="s">
        <v>3</v>
      </c>
      <c r="B51" s="154">
        <v>45133</v>
      </c>
      <c r="C51" s="154">
        <v>1479393</v>
      </c>
      <c r="D51" s="154">
        <v>28850</v>
      </c>
      <c r="E51" s="154">
        <v>12470</v>
      </c>
      <c r="F51" s="154">
        <v>229236</v>
      </c>
      <c r="G51" s="154">
        <v>15695</v>
      </c>
      <c r="H51" s="154">
        <v>18506</v>
      </c>
      <c r="I51" s="154">
        <v>18483</v>
      </c>
      <c r="J51" s="154">
        <v>65</v>
      </c>
      <c r="K51" s="154">
        <v>2688</v>
      </c>
      <c r="L51" s="154">
        <v>4762</v>
      </c>
      <c r="M51" s="154">
        <v>63</v>
      </c>
      <c r="N51" s="154">
        <v>55210</v>
      </c>
      <c r="O51" s="154">
        <v>1732164</v>
      </c>
      <c r="P51" s="154">
        <v>26158</v>
      </c>
    </row>
    <row r="52" spans="1:16" ht="15" customHeight="1">
      <c r="A52" s="18" t="s">
        <v>164</v>
      </c>
      <c r="B52" s="154">
        <v>465</v>
      </c>
      <c r="C52" s="154">
        <v>27773</v>
      </c>
      <c r="D52" s="154">
        <v>46747</v>
      </c>
      <c r="E52" s="154">
        <v>71</v>
      </c>
      <c r="F52" s="154">
        <v>1339</v>
      </c>
      <c r="G52" s="154">
        <v>10065</v>
      </c>
      <c r="H52" s="154">
        <v>329</v>
      </c>
      <c r="I52" s="154">
        <v>1657</v>
      </c>
      <c r="J52" s="154">
        <v>111</v>
      </c>
      <c r="K52" s="154">
        <v>63</v>
      </c>
      <c r="L52" s="154">
        <v>520</v>
      </c>
      <c r="M52" s="154">
        <v>750</v>
      </c>
      <c r="N52" s="154">
        <v>534</v>
      </c>
      <c r="O52" s="154">
        <v>31579</v>
      </c>
      <c r="P52" s="154">
        <v>45489</v>
      </c>
    </row>
    <row r="53" spans="1:16" ht="15" customHeight="1">
      <c r="A53" s="18" t="s">
        <v>143</v>
      </c>
      <c r="B53" s="154">
        <v>985</v>
      </c>
      <c r="C53" s="154">
        <v>21057</v>
      </c>
      <c r="D53" s="154">
        <v>17289</v>
      </c>
      <c r="E53" s="154">
        <v>75</v>
      </c>
      <c r="F53" s="154">
        <v>862</v>
      </c>
      <c r="G53" s="154">
        <v>8180</v>
      </c>
      <c r="H53" s="154">
        <v>347</v>
      </c>
      <c r="I53" s="154">
        <v>220</v>
      </c>
      <c r="J53" s="154">
        <v>48</v>
      </c>
      <c r="K53" s="154">
        <v>11</v>
      </c>
      <c r="L53" s="154">
        <v>60</v>
      </c>
      <c r="M53" s="154">
        <v>403</v>
      </c>
      <c r="N53" s="154">
        <v>1044</v>
      </c>
      <c r="O53" s="154">
        <v>22262</v>
      </c>
      <c r="P53" s="154">
        <v>17420</v>
      </c>
    </row>
    <row r="54" spans="1:16" s="52" customFormat="1" ht="15" customHeight="1">
      <c r="A54" s="51" t="s">
        <v>45</v>
      </c>
      <c r="B54" s="155">
        <v>760513</v>
      </c>
      <c r="C54" s="155">
        <v>44473715</v>
      </c>
      <c r="D54" s="155">
        <v>46705</v>
      </c>
      <c r="E54" s="155">
        <v>113393</v>
      </c>
      <c r="F54" s="155">
        <v>2725266</v>
      </c>
      <c r="G54" s="155">
        <v>13856</v>
      </c>
      <c r="H54" s="155">
        <v>536359</v>
      </c>
      <c r="I54" s="155">
        <v>1559563</v>
      </c>
      <c r="J54" s="155">
        <v>138</v>
      </c>
      <c r="K54" s="155">
        <v>64527</v>
      </c>
      <c r="L54" s="155">
        <v>457795</v>
      </c>
      <c r="M54" s="155">
        <v>190</v>
      </c>
      <c r="N54" s="155">
        <v>878334</v>
      </c>
      <c r="O54" s="155">
        <v>49219974</v>
      </c>
      <c r="P54" s="155">
        <v>43161</v>
      </c>
    </row>
    <row r="55" spans="1:16" s="52" customFormat="1" ht="15" customHeight="1">
      <c r="A55" s="112" t="s">
        <v>4</v>
      </c>
      <c r="B55" s="123"/>
      <c r="C55" s="123"/>
      <c r="D55" s="123"/>
      <c r="E55" s="123"/>
      <c r="F55" s="123"/>
      <c r="G55" s="123"/>
      <c r="H55" s="123"/>
      <c r="I55" s="123"/>
      <c r="J55" s="123"/>
      <c r="K55" s="123"/>
      <c r="L55" s="123"/>
      <c r="M55" s="123"/>
      <c r="N55" s="123"/>
      <c r="O55" s="123"/>
      <c r="P55" s="123"/>
    </row>
    <row r="56" spans="1:16" ht="15" customHeight="1">
      <c r="A56" s="49" t="s">
        <v>5</v>
      </c>
      <c r="B56" s="123"/>
      <c r="C56" s="123"/>
      <c r="D56" s="123"/>
      <c r="E56" s="123"/>
      <c r="F56" s="123"/>
      <c r="G56" s="123"/>
      <c r="H56" s="123"/>
      <c r="I56" s="123"/>
      <c r="J56" s="123"/>
      <c r="K56" s="123"/>
      <c r="L56" s="123"/>
      <c r="M56" s="123"/>
      <c r="N56" s="123"/>
      <c r="O56" s="123"/>
      <c r="P56" s="123"/>
    </row>
    <row r="57" spans="1:16" ht="15" customHeight="1">
      <c r="A57" s="18" t="s">
        <v>1</v>
      </c>
      <c r="B57" s="154">
        <v>608067</v>
      </c>
      <c r="C57" s="154">
        <v>48431193</v>
      </c>
      <c r="D57" s="154">
        <v>65377</v>
      </c>
      <c r="E57" s="154">
        <v>74895</v>
      </c>
      <c r="F57" s="154">
        <v>2303850</v>
      </c>
      <c r="G57" s="154">
        <v>12320</v>
      </c>
      <c r="H57" s="154">
        <v>450948</v>
      </c>
      <c r="I57" s="154">
        <v>903377</v>
      </c>
      <c r="J57" s="154">
        <v>148</v>
      </c>
      <c r="K57" s="154">
        <v>51451</v>
      </c>
      <c r="L57" s="154">
        <v>299235</v>
      </c>
      <c r="M57" s="154">
        <v>111</v>
      </c>
      <c r="N57" s="154">
        <v>663948</v>
      </c>
      <c r="O57" s="154">
        <v>51936887</v>
      </c>
      <c r="P57" s="154">
        <v>62752</v>
      </c>
    </row>
    <row r="58" spans="1:16" ht="15" customHeight="1">
      <c r="A58" s="18" t="s">
        <v>2</v>
      </c>
      <c r="B58" s="154">
        <v>356064</v>
      </c>
      <c r="C58" s="154">
        <v>17004542</v>
      </c>
      <c r="D58" s="154">
        <v>38855</v>
      </c>
      <c r="E58" s="154">
        <v>60925</v>
      </c>
      <c r="F58" s="154">
        <v>1277051</v>
      </c>
      <c r="G58" s="154">
        <v>14005</v>
      </c>
      <c r="H58" s="154">
        <v>238859</v>
      </c>
      <c r="I58" s="154">
        <v>882682</v>
      </c>
      <c r="J58" s="154">
        <v>124</v>
      </c>
      <c r="K58" s="154">
        <v>30683</v>
      </c>
      <c r="L58" s="154">
        <v>310509</v>
      </c>
      <c r="M58" s="154">
        <v>303</v>
      </c>
      <c r="N58" s="154">
        <v>420974</v>
      </c>
      <c r="O58" s="154">
        <v>19468124</v>
      </c>
      <c r="P58" s="154">
        <v>36293</v>
      </c>
    </row>
    <row r="59" spans="1:16" ht="15" customHeight="1">
      <c r="A59" s="18" t="s">
        <v>3</v>
      </c>
      <c r="B59" s="154">
        <v>34699</v>
      </c>
      <c r="C59" s="154">
        <v>1302861</v>
      </c>
      <c r="D59" s="154">
        <v>35999</v>
      </c>
      <c r="E59" s="154">
        <v>12280</v>
      </c>
      <c r="F59" s="154">
        <v>251595</v>
      </c>
      <c r="G59" s="154">
        <v>17737</v>
      </c>
      <c r="H59" s="154">
        <v>15588</v>
      </c>
      <c r="I59" s="154">
        <v>21057</v>
      </c>
      <c r="J59" s="154">
        <v>70</v>
      </c>
      <c r="K59" s="154">
        <v>2544</v>
      </c>
      <c r="L59" s="154">
        <v>5823</v>
      </c>
      <c r="M59" s="154">
        <v>73</v>
      </c>
      <c r="N59" s="154">
        <v>44408</v>
      </c>
      <c r="O59" s="154">
        <v>1582030</v>
      </c>
      <c r="P59" s="154">
        <v>32185</v>
      </c>
    </row>
    <row r="60" spans="1:16" ht="15" customHeight="1">
      <c r="A60" s="18" t="s">
        <v>164</v>
      </c>
      <c r="B60" s="154">
        <v>493</v>
      </c>
      <c r="C60" s="154">
        <v>28382</v>
      </c>
      <c r="D60" s="154">
        <v>49942</v>
      </c>
      <c r="E60" s="154">
        <v>90</v>
      </c>
      <c r="F60" s="154">
        <v>1880</v>
      </c>
      <c r="G60" s="154">
        <v>16940</v>
      </c>
      <c r="H60" s="154">
        <v>358</v>
      </c>
      <c r="I60" s="154">
        <v>1311</v>
      </c>
      <c r="J60" s="154">
        <v>197</v>
      </c>
      <c r="K60" s="154">
        <v>60</v>
      </c>
      <c r="L60" s="154">
        <v>185</v>
      </c>
      <c r="M60" s="154">
        <v>124</v>
      </c>
      <c r="N60" s="154">
        <v>588</v>
      </c>
      <c r="O60" s="154">
        <v>32082</v>
      </c>
      <c r="P60" s="154">
        <v>48043</v>
      </c>
    </row>
    <row r="61" spans="1:16" ht="15" customHeight="1">
      <c r="A61" s="18" t="s">
        <v>143</v>
      </c>
      <c r="B61" s="154">
        <v>46616</v>
      </c>
      <c r="C61" s="154">
        <v>837294</v>
      </c>
      <c r="D61" s="154">
        <v>13599</v>
      </c>
      <c r="E61" s="154">
        <v>4060</v>
      </c>
      <c r="F61" s="154">
        <v>49515</v>
      </c>
      <c r="G61" s="154">
        <v>9785</v>
      </c>
      <c r="H61" s="154">
        <v>20191</v>
      </c>
      <c r="I61" s="154">
        <v>13926</v>
      </c>
      <c r="J61" s="154">
        <v>50</v>
      </c>
      <c r="K61" s="154">
        <v>708</v>
      </c>
      <c r="L61" s="154">
        <v>1821</v>
      </c>
      <c r="M61" s="154">
        <v>97</v>
      </c>
      <c r="N61" s="154">
        <v>49782</v>
      </c>
      <c r="O61" s="154">
        <v>902802</v>
      </c>
      <c r="P61" s="154">
        <v>14095</v>
      </c>
    </row>
    <row r="62" spans="1:16" s="52" customFormat="1" ht="15" customHeight="1">
      <c r="A62" s="51" t="s">
        <v>45</v>
      </c>
      <c r="B62" s="155">
        <v>1045945</v>
      </c>
      <c r="C62" s="155">
        <v>67610573</v>
      </c>
      <c r="D62" s="155">
        <v>52000</v>
      </c>
      <c r="E62" s="155">
        <v>152250</v>
      </c>
      <c r="F62" s="155">
        <v>3883671</v>
      </c>
      <c r="G62" s="155">
        <v>13507</v>
      </c>
      <c r="H62" s="155">
        <v>725937</v>
      </c>
      <c r="I62" s="155">
        <v>1818605</v>
      </c>
      <c r="J62" s="155">
        <v>131</v>
      </c>
      <c r="K62" s="155">
        <v>85447</v>
      </c>
      <c r="L62" s="155">
        <v>617383</v>
      </c>
      <c r="M62" s="155">
        <v>146</v>
      </c>
      <c r="N62" s="155">
        <v>1179701</v>
      </c>
      <c r="O62" s="155">
        <v>73923842</v>
      </c>
      <c r="P62" s="155">
        <v>48865</v>
      </c>
    </row>
    <row r="63" spans="1:16" ht="15" customHeight="1">
      <c r="A63" s="49" t="s">
        <v>53</v>
      </c>
      <c r="B63" s="123"/>
      <c r="C63" s="123"/>
      <c r="D63" s="123"/>
      <c r="E63" s="123"/>
      <c r="F63" s="123"/>
      <c r="G63" s="123"/>
      <c r="H63" s="123"/>
      <c r="I63" s="123"/>
      <c r="J63" s="123"/>
      <c r="K63" s="123"/>
      <c r="L63" s="123"/>
      <c r="M63" s="123"/>
      <c r="N63" s="123"/>
      <c r="O63" s="123"/>
      <c r="P63" s="123"/>
    </row>
    <row r="64" spans="1:16" ht="15" customHeight="1">
      <c r="A64" s="18" t="s">
        <v>1</v>
      </c>
      <c r="B64" s="154">
        <v>335360</v>
      </c>
      <c r="C64" s="154">
        <v>15051580</v>
      </c>
      <c r="D64" s="154">
        <v>36824</v>
      </c>
      <c r="E64" s="154">
        <v>42429</v>
      </c>
      <c r="F64" s="154">
        <v>881891</v>
      </c>
      <c r="G64" s="154">
        <v>11939</v>
      </c>
      <c r="H64" s="154">
        <v>231588</v>
      </c>
      <c r="I64" s="154">
        <v>736758</v>
      </c>
      <c r="J64" s="154">
        <v>110</v>
      </c>
      <c r="K64" s="154">
        <v>22502</v>
      </c>
      <c r="L64" s="154">
        <v>118404</v>
      </c>
      <c r="M64" s="154">
        <v>121</v>
      </c>
      <c r="N64" s="154">
        <v>380833</v>
      </c>
      <c r="O64" s="154">
        <v>16786164</v>
      </c>
      <c r="P64" s="154">
        <v>34922</v>
      </c>
    </row>
    <row r="65" spans="1:16" ht="15" customHeight="1">
      <c r="A65" s="18" t="s">
        <v>2</v>
      </c>
      <c r="B65" s="154">
        <v>33357</v>
      </c>
      <c r="C65" s="154">
        <v>982200</v>
      </c>
      <c r="D65" s="154">
        <v>23137</v>
      </c>
      <c r="E65" s="154">
        <v>3450</v>
      </c>
      <c r="F65" s="154">
        <v>65200</v>
      </c>
      <c r="G65" s="154">
        <v>16221</v>
      </c>
      <c r="H65" s="154">
        <v>20220</v>
      </c>
      <c r="I65" s="154">
        <v>83903</v>
      </c>
      <c r="J65" s="154">
        <v>166</v>
      </c>
      <c r="K65" s="154">
        <v>3216</v>
      </c>
      <c r="L65" s="154">
        <v>39930</v>
      </c>
      <c r="M65" s="154">
        <v>5851</v>
      </c>
      <c r="N65" s="154">
        <v>39982</v>
      </c>
      <c r="O65" s="154">
        <v>1172162</v>
      </c>
      <c r="P65" s="154">
        <v>22526</v>
      </c>
    </row>
    <row r="66" spans="1:16" ht="15" customHeight="1">
      <c r="A66" s="18" t="s">
        <v>3</v>
      </c>
      <c r="B66" s="154">
        <v>31920</v>
      </c>
      <c r="C66" s="154">
        <v>953149</v>
      </c>
      <c r="D66" s="154">
        <v>23802</v>
      </c>
      <c r="E66" s="154">
        <v>7751</v>
      </c>
      <c r="F66" s="154">
        <v>146486</v>
      </c>
      <c r="G66" s="154">
        <v>16422</v>
      </c>
      <c r="H66" s="154">
        <v>13285</v>
      </c>
      <c r="I66" s="154">
        <v>12393</v>
      </c>
      <c r="J66" s="154">
        <v>59</v>
      </c>
      <c r="K66" s="154">
        <v>1665</v>
      </c>
      <c r="L66" s="154">
        <v>2715</v>
      </c>
      <c r="M66" s="154">
        <v>57</v>
      </c>
      <c r="N66" s="154">
        <v>38247</v>
      </c>
      <c r="O66" s="154">
        <v>1114225</v>
      </c>
      <c r="P66" s="154">
        <v>23146</v>
      </c>
    </row>
    <row r="67" spans="1:16" ht="15" customHeight="1">
      <c r="A67" s="18" t="s">
        <v>164</v>
      </c>
      <c r="B67" s="154">
        <v>384</v>
      </c>
      <c r="C67" s="154">
        <v>20271</v>
      </c>
      <c r="D67" s="154">
        <v>40173</v>
      </c>
      <c r="E67" s="154">
        <v>47</v>
      </c>
      <c r="F67" s="154">
        <v>1012</v>
      </c>
      <c r="G67" s="154">
        <v>14371</v>
      </c>
      <c r="H67" s="154">
        <v>231</v>
      </c>
      <c r="I67" s="154">
        <v>857</v>
      </c>
      <c r="J67" s="154">
        <v>61</v>
      </c>
      <c r="K67" s="154">
        <v>36</v>
      </c>
      <c r="L67" s="154">
        <v>339</v>
      </c>
      <c r="M67" s="154">
        <v>1430</v>
      </c>
      <c r="N67" s="154">
        <v>442</v>
      </c>
      <c r="O67" s="154">
        <v>22953</v>
      </c>
      <c r="P67" s="154">
        <v>39583</v>
      </c>
    </row>
    <row r="68" spans="1:16" ht="15" customHeight="1">
      <c r="A68" s="18" t="s">
        <v>143</v>
      </c>
      <c r="B68" s="154">
        <v>8577</v>
      </c>
      <c r="C68" s="154">
        <v>206519</v>
      </c>
      <c r="D68" s="154">
        <v>20126</v>
      </c>
      <c r="E68" s="154">
        <v>1516</v>
      </c>
      <c r="F68" s="154">
        <v>23373</v>
      </c>
      <c r="G68" s="154">
        <v>13485</v>
      </c>
      <c r="H68" s="154">
        <v>3828</v>
      </c>
      <c r="I68" s="154">
        <v>1458</v>
      </c>
      <c r="J68" s="154">
        <v>43</v>
      </c>
      <c r="K68" s="154">
        <v>193</v>
      </c>
      <c r="L68" s="154">
        <v>605</v>
      </c>
      <c r="M68" s="154">
        <v>75</v>
      </c>
      <c r="N68" s="154">
        <v>9458</v>
      </c>
      <c r="O68" s="154">
        <v>231855</v>
      </c>
      <c r="P68" s="154">
        <v>20826</v>
      </c>
    </row>
    <row r="69" spans="1:16" s="52" customFormat="1" ht="15" customHeight="1">
      <c r="A69" s="51" t="s">
        <v>45</v>
      </c>
      <c r="B69" s="155">
        <v>409596</v>
      </c>
      <c r="C69" s="155">
        <v>17211356</v>
      </c>
      <c r="D69" s="155">
        <v>34185</v>
      </c>
      <c r="E69" s="155">
        <v>55195</v>
      </c>
      <c r="F69" s="155">
        <v>1117726</v>
      </c>
      <c r="G69" s="155">
        <v>13117</v>
      </c>
      <c r="H69" s="155">
        <v>269155</v>
      </c>
      <c r="I69" s="155">
        <v>837437</v>
      </c>
      <c r="J69" s="155">
        <v>108</v>
      </c>
      <c r="K69" s="155">
        <v>27616</v>
      </c>
      <c r="L69" s="155">
        <v>162553</v>
      </c>
      <c r="M69" s="155">
        <v>147</v>
      </c>
      <c r="N69" s="155">
        <v>468963</v>
      </c>
      <c r="O69" s="155">
        <v>19329111</v>
      </c>
      <c r="P69" s="155">
        <v>32136</v>
      </c>
    </row>
    <row r="70" spans="1:16" s="52" customFormat="1" ht="15" customHeight="1">
      <c r="A70" s="53" t="s">
        <v>4</v>
      </c>
      <c r="B70" s="123"/>
      <c r="C70" s="123"/>
      <c r="D70" s="123"/>
      <c r="E70" s="123"/>
      <c r="F70" s="123"/>
      <c r="G70" s="123"/>
      <c r="H70" s="123"/>
      <c r="I70" s="123"/>
      <c r="J70" s="123"/>
      <c r="K70" s="123"/>
      <c r="L70" s="123"/>
      <c r="M70" s="123"/>
      <c r="N70" s="123"/>
      <c r="O70" s="123"/>
      <c r="P70" s="123"/>
    </row>
    <row r="71" spans="1:16" ht="15" customHeight="1">
      <c r="A71" s="18" t="s">
        <v>1</v>
      </c>
      <c r="B71" s="154">
        <v>943429</v>
      </c>
      <c r="C71" s="154">
        <v>63481674</v>
      </c>
      <c r="D71" s="154">
        <v>54617</v>
      </c>
      <c r="E71" s="154">
        <v>117328</v>
      </c>
      <c r="F71" s="154">
        <v>3185746</v>
      </c>
      <c r="G71" s="154">
        <v>12171</v>
      </c>
      <c r="H71" s="154">
        <v>682532</v>
      </c>
      <c r="I71" s="154">
        <v>1642036</v>
      </c>
      <c r="J71" s="154">
        <v>134</v>
      </c>
      <c r="K71" s="154">
        <v>73956</v>
      </c>
      <c r="L71" s="154">
        <v>413169</v>
      </c>
      <c r="M71" s="154">
        <v>114</v>
      </c>
      <c r="N71" s="154">
        <v>1044784</v>
      </c>
      <c r="O71" s="154">
        <v>68721929</v>
      </c>
      <c r="P71" s="154">
        <v>52347</v>
      </c>
    </row>
    <row r="72" spans="1:16" ht="15" customHeight="1">
      <c r="A72" s="18" t="s">
        <v>2</v>
      </c>
      <c r="B72" s="154">
        <v>389421</v>
      </c>
      <c r="C72" s="154">
        <v>17987483</v>
      </c>
      <c r="D72" s="154">
        <v>37543</v>
      </c>
      <c r="E72" s="154">
        <v>64378</v>
      </c>
      <c r="F72" s="154">
        <v>1342059</v>
      </c>
      <c r="G72" s="154">
        <v>14162</v>
      </c>
      <c r="H72" s="154">
        <v>259077</v>
      </c>
      <c r="I72" s="154">
        <v>965103</v>
      </c>
      <c r="J72" s="154">
        <v>127</v>
      </c>
      <c r="K72" s="154">
        <v>33897</v>
      </c>
      <c r="L72" s="154">
        <v>350705</v>
      </c>
      <c r="M72" s="154">
        <v>403</v>
      </c>
      <c r="N72" s="154">
        <v>460958</v>
      </c>
      <c r="O72" s="154">
        <v>20642594</v>
      </c>
      <c r="P72" s="154">
        <v>35046</v>
      </c>
    </row>
    <row r="73" spans="1:16" ht="15" customHeight="1">
      <c r="A73" s="18" t="s">
        <v>3</v>
      </c>
      <c r="B73" s="154">
        <v>66614</v>
      </c>
      <c r="C73" s="154">
        <v>2255787</v>
      </c>
      <c r="D73" s="154">
        <v>30312</v>
      </c>
      <c r="E73" s="154">
        <v>20026</v>
      </c>
      <c r="F73" s="154">
        <v>397703</v>
      </c>
      <c r="G73" s="154">
        <v>17199</v>
      </c>
      <c r="H73" s="154">
        <v>28872</v>
      </c>
      <c r="I73" s="154">
        <v>33838</v>
      </c>
      <c r="J73" s="154">
        <v>65</v>
      </c>
      <c r="K73" s="154">
        <v>4212</v>
      </c>
      <c r="L73" s="154">
        <v>8535</v>
      </c>
      <c r="M73" s="154">
        <v>65</v>
      </c>
      <c r="N73" s="154">
        <v>82651</v>
      </c>
      <c r="O73" s="154">
        <v>2696257</v>
      </c>
      <c r="P73" s="154">
        <v>27897</v>
      </c>
    </row>
    <row r="74" spans="1:16" ht="15" customHeight="1">
      <c r="A74" s="18" t="s">
        <v>164</v>
      </c>
      <c r="B74" s="154">
        <v>882</v>
      </c>
      <c r="C74" s="154">
        <v>49002</v>
      </c>
      <c r="D74" s="154">
        <v>46357</v>
      </c>
      <c r="E74" s="154">
        <v>137</v>
      </c>
      <c r="F74" s="154">
        <v>2906</v>
      </c>
      <c r="G74" s="154">
        <v>15852</v>
      </c>
      <c r="H74" s="154">
        <v>590</v>
      </c>
      <c r="I74" s="154">
        <v>2093</v>
      </c>
      <c r="J74" s="154">
        <v>120</v>
      </c>
      <c r="K74" s="154">
        <v>103</v>
      </c>
      <c r="L74" s="154">
        <v>640</v>
      </c>
      <c r="M74" s="154">
        <v>235</v>
      </c>
      <c r="N74" s="154">
        <v>1023</v>
      </c>
      <c r="O74" s="154">
        <v>54974</v>
      </c>
      <c r="P74" s="154">
        <v>44707</v>
      </c>
    </row>
    <row r="75" spans="1:16" ht="15" customHeight="1">
      <c r="A75" s="18" t="s">
        <v>143</v>
      </c>
      <c r="B75" s="154">
        <v>55196</v>
      </c>
      <c r="C75" s="154">
        <v>1043790</v>
      </c>
      <c r="D75" s="154">
        <v>14527</v>
      </c>
      <c r="E75" s="154">
        <v>5577</v>
      </c>
      <c r="F75" s="154">
        <v>72720</v>
      </c>
      <c r="G75" s="154">
        <v>10500</v>
      </c>
      <c r="H75" s="154">
        <v>24024</v>
      </c>
      <c r="I75" s="154">
        <v>15474</v>
      </c>
      <c r="J75" s="154">
        <v>49</v>
      </c>
      <c r="K75" s="154">
        <v>902</v>
      </c>
      <c r="L75" s="154">
        <v>2461</v>
      </c>
      <c r="M75" s="154">
        <v>87</v>
      </c>
      <c r="N75" s="154">
        <v>59246</v>
      </c>
      <c r="O75" s="154">
        <v>1134445</v>
      </c>
      <c r="P75" s="154">
        <v>15220</v>
      </c>
    </row>
    <row r="76" spans="1:16" s="54" customFormat="1" ht="15" customHeight="1">
      <c r="A76" s="20" t="s">
        <v>45</v>
      </c>
      <c r="B76" s="156">
        <v>1455539</v>
      </c>
      <c r="C76" s="156">
        <v>84823012</v>
      </c>
      <c r="D76" s="156">
        <v>46543</v>
      </c>
      <c r="E76" s="156">
        <v>207441</v>
      </c>
      <c r="F76" s="156">
        <v>5000389</v>
      </c>
      <c r="G76" s="156">
        <v>13395</v>
      </c>
      <c r="H76" s="156">
        <v>995094</v>
      </c>
      <c r="I76" s="156">
        <v>2658140</v>
      </c>
      <c r="J76" s="156">
        <v>124</v>
      </c>
      <c r="K76" s="156">
        <v>113064</v>
      </c>
      <c r="L76" s="156">
        <v>779313</v>
      </c>
      <c r="M76" s="156">
        <v>146</v>
      </c>
      <c r="N76" s="156">
        <v>1648663</v>
      </c>
      <c r="O76" s="156">
        <v>93251270</v>
      </c>
      <c r="P76" s="156">
        <v>43481</v>
      </c>
    </row>
    <row r="78" ht="15" customHeight="1">
      <c r="A78" s="121" t="s">
        <v>142</v>
      </c>
    </row>
    <row r="79" ht="15" customHeight="1">
      <c r="A79" s="121" t="s">
        <v>181</v>
      </c>
    </row>
    <row r="80" ht="15" customHeight="1">
      <c r="A80" s="121" t="s">
        <v>177</v>
      </c>
    </row>
    <row r="81" ht="15" customHeight="1">
      <c r="A81" s="121" t="s">
        <v>178</v>
      </c>
    </row>
    <row r="82" ht="15" customHeight="1">
      <c r="A82" s="121" t="s">
        <v>224</v>
      </c>
    </row>
    <row r="83" ht="15" customHeight="1">
      <c r="A83" s="113" t="s">
        <v>125</v>
      </c>
    </row>
    <row r="84" ht="15" customHeight="1">
      <c r="A84" s="113"/>
    </row>
    <row r="85" ht="15" customHeight="1">
      <c r="A85" s="122" t="s">
        <v>194</v>
      </c>
    </row>
  </sheetData>
  <sheetProtection sheet="1"/>
  <mergeCells count="8">
    <mergeCell ref="A1:P1"/>
    <mergeCell ref="A2:P2"/>
    <mergeCell ref="A3:P3"/>
    <mergeCell ref="N8:P8"/>
    <mergeCell ref="B8:D8"/>
    <mergeCell ref="E8:G8"/>
    <mergeCell ref="H8:J8"/>
    <mergeCell ref="K8:M8"/>
  </mergeCells>
  <conditionalFormatting sqref="K23">
    <cfRule type="cellIs" priority="1" dxfId="1" operator="lessThan">
      <formula>10</formula>
    </cfRule>
  </conditionalFormatting>
  <hyperlinks>
    <hyperlink ref="A85"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1" manualBreakCount="1">
    <brk id="47" max="15" man="1"/>
  </rowBreak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P105"/>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spans="1:5" ht="15" customHeight="1">
      <c r="A4" s="30"/>
      <c r="B4" s="30"/>
      <c r="C4" s="30"/>
      <c r="D4" s="30"/>
      <c r="E4" s="30"/>
    </row>
    <row r="5" spans="1:7" ht="18.75" customHeight="1">
      <c r="A5" s="32" t="str">
        <f>Contents!A5</f>
        <v>Linked Migrant Taxpayer Records from the 2014-15 Personal Income Tax and Migrants Integrated Dataset (PITMID)</v>
      </c>
      <c r="B5" s="32"/>
      <c r="C5" s="32"/>
      <c r="D5" s="32"/>
      <c r="E5" s="32"/>
      <c r="F5" s="32"/>
      <c r="G5" s="32"/>
    </row>
    <row r="6" spans="1:7" ht="15" customHeight="1">
      <c r="A6" s="198"/>
      <c r="B6" s="198"/>
      <c r="C6" s="198"/>
      <c r="D6" s="198"/>
      <c r="E6" s="198"/>
      <c r="F6" s="198"/>
      <c r="G6" s="198"/>
    </row>
    <row r="7" spans="1:7" ht="15" customHeight="1">
      <c r="A7" s="196" t="str">
        <f>"Table 2  "&amp;Contents!C10</f>
        <v>Table 2  Migrants, Sources of total income, By selected Country of birth</v>
      </c>
      <c r="B7" s="196"/>
      <c r="C7" s="196"/>
      <c r="D7" s="196"/>
      <c r="E7" s="196"/>
      <c r="F7" s="196"/>
      <c r="G7" s="196"/>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10" customFormat="1" ht="15" customHeight="1">
      <c r="A10" s="137"/>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19" t="s">
        <v>8</v>
      </c>
    </row>
    <row r="12" spans="1:16" ht="15" customHeight="1">
      <c r="A12" s="175" t="s">
        <v>237</v>
      </c>
      <c r="B12" s="138">
        <v>228595</v>
      </c>
      <c r="C12" s="138">
        <v>13047483</v>
      </c>
      <c r="D12" s="150">
        <v>49725</v>
      </c>
      <c r="E12" s="138">
        <v>35178</v>
      </c>
      <c r="F12" s="138">
        <v>738928</v>
      </c>
      <c r="G12" s="150">
        <v>12500</v>
      </c>
      <c r="H12" s="138">
        <v>153658</v>
      </c>
      <c r="I12" s="138">
        <v>174282</v>
      </c>
      <c r="J12" s="150">
        <v>84</v>
      </c>
      <c r="K12" s="138">
        <v>12440</v>
      </c>
      <c r="L12" s="138">
        <v>47465</v>
      </c>
      <c r="M12" s="150">
        <v>71</v>
      </c>
      <c r="N12" s="138">
        <v>252647</v>
      </c>
      <c r="O12" s="138">
        <v>14010948</v>
      </c>
      <c r="P12" s="150">
        <v>46755</v>
      </c>
    </row>
    <row r="13" spans="1:16" ht="15" customHeight="1">
      <c r="A13" s="175" t="s">
        <v>238</v>
      </c>
      <c r="B13" s="138">
        <v>208451</v>
      </c>
      <c r="C13" s="138">
        <v>16980641</v>
      </c>
      <c r="D13" s="150">
        <v>63882</v>
      </c>
      <c r="E13" s="138">
        <v>26387</v>
      </c>
      <c r="F13" s="138">
        <v>949952</v>
      </c>
      <c r="G13" s="150">
        <v>15763</v>
      </c>
      <c r="H13" s="138">
        <v>145280</v>
      </c>
      <c r="I13" s="138">
        <v>675469</v>
      </c>
      <c r="J13" s="150">
        <v>125</v>
      </c>
      <c r="K13" s="138">
        <v>27725</v>
      </c>
      <c r="L13" s="138">
        <v>325144</v>
      </c>
      <c r="M13" s="150">
        <v>555</v>
      </c>
      <c r="N13" s="138">
        <v>232615</v>
      </c>
      <c r="O13" s="138">
        <v>18924317</v>
      </c>
      <c r="P13" s="150">
        <v>61967</v>
      </c>
    </row>
    <row r="14" spans="1:16" ht="15" customHeight="1">
      <c r="A14" s="175" t="s">
        <v>246</v>
      </c>
      <c r="B14" s="138">
        <v>154786</v>
      </c>
      <c r="C14" s="138">
        <v>6327443</v>
      </c>
      <c r="D14" s="150">
        <v>33607</v>
      </c>
      <c r="E14" s="138">
        <v>23801</v>
      </c>
      <c r="F14" s="138">
        <v>416678</v>
      </c>
      <c r="G14" s="150">
        <v>14969</v>
      </c>
      <c r="H14" s="138">
        <v>134082</v>
      </c>
      <c r="I14" s="138">
        <v>206616</v>
      </c>
      <c r="J14" s="150">
        <v>231</v>
      </c>
      <c r="K14" s="138">
        <v>8771</v>
      </c>
      <c r="L14" s="138">
        <v>41707</v>
      </c>
      <c r="M14" s="150">
        <v>97</v>
      </c>
      <c r="N14" s="138">
        <v>190337</v>
      </c>
      <c r="O14" s="138">
        <v>6993606</v>
      </c>
      <c r="P14" s="150">
        <v>28124</v>
      </c>
    </row>
    <row r="15" spans="1:16" ht="15" customHeight="1">
      <c r="A15" s="175" t="s">
        <v>239</v>
      </c>
      <c r="B15" s="138">
        <v>82915</v>
      </c>
      <c r="C15" s="138">
        <v>4420666</v>
      </c>
      <c r="D15" s="150">
        <v>48081</v>
      </c>
      <c r="E15" s="138">
        <v>3723</v>
      </c>
      <c r="F15" s="138">
        <v>70692</v>
      </c>
      <c r="G15" s="150">
        <v>7540</v>
      </c>
      <c r="H15" s="138">
        <v>42316</v>
      </c>
      <c r="I15" s="138">
        <v>25383</v>
      </c>
      <c r="J15" s="150">
        <v>60</v>
      </c>
      <c r="K15" s="138">
        <v>3145</v>
      </c>
      <c r="L15" s="138">
        <v>7125</v>
      </c>
      <c r="M15" s="150">
        <v>64</v>
      </c>
      <c r="N15" s="138">
        <v>85566</v>
      </c>
      <c r="O15" s="138">
        <v>4523947</v>
      </c>
      <c r="P15" s="150">
        <v>47479</v>
      </c>
    </row>
    <row r="16" spans="1:16" ht="15" customHeight="1">
      <c r="A16" s="175" t="s">
        <v>240</v>
      </c>
      <c r="B16" s="138">
        <v>61300</v>
      </c>
      <c r="C16" s="138">
        <v>4990196</v>
      </c>
      <c r="D16" s="150">
        <v>61352</v>
      </c>
      <c r="E16" s="138">
        <v>6882</v>
      </c>
      <c r="F16" s="138">
        <v>283743</v>
      </c>
      <c r="G16" s="150">
        <v>10841</v>
      </c>
      <c r="H16" s="138">
        <v>44459</v>
      </c>
      <c r="I16" s="138">
        <v>295277</v>
      </c>
      <c r="J16" s="150">
        <v>109</v>
      </c>
      <c r="K16" s="138">
        <v>7628</v>
      </c>
      <c r="L16" s="138">
        <v>66165</v>
      </c>
      <c r="M16" s="150">
        <v>278</v>
      </c>
      <c r="N16" s="138">
        <v>68429</v>
      </c>
      <c r="O16" s="138">
        <v>5636405</v>
      </c>
      <c r="P16" s="150">
        <v>60156</v>
      </c>
    </row>
    <row r="17" spans="1:16" ht="15" customHeight="1">
      <c r="A17" s="175" t="s">
        <v>241</v>
      </c>
      <c r="B17" s="138">
        <v>37952</v>
      </c>
      <c r="C17" s="138">
        <v>2417094</v>
      </c>
      <c r="D17" s="150">
        <v>53945</v>
      </c>
      <c r="E17" s="138">
        <v>4069</v>
      </c>
      <c r="F17" s="138">
        <v>156473</v>
      </c>
      <c r="G17" s="150">
        <v>10222</v>
      </c>
      <c r="H17" s="138">
        <v>33577</v>
      </c>
      <c r="I17" s="138">
        <v>81244</v>
      </c>
      <c r="J17" s="150">
        <v>292</v>
      </c>
      <c r="K17" s="138">
        <v>3381</v>
      </c>
      <c r="L17" s="138">
        <v>14895</v>
      </c>
      <c r="M17" s="150">
        <v>125</v>
      </c>
      <c r="N17" s="138">
        <v>43807</v>
      </c>
      <c r="O17" s="138">
        <v>2669580</v>
      </c>
      <c r="P17" s="150">
        <v>49300</v>
      </c>
    </row>
    <row r="18" spans="1:16" ht="15" customHeight="1">
      <c r="A18" s="175" t="s">
        <v>242</v>
      </c>
      <c r="B18" s="138">
        <v>36214</v>
      </c>
      <c r="C18" s="138">
        <v>1212264</v>
      </c>
      <c r="D18" s="150">
        <v>26971</v>
      </c>
      <c r="E18" s="138">
        <v>4340</v>
      </c>
      <c r="F18" s="138">
        <v>89426</v>
      </c>
      <c r="G18" s="150">
        <v>17342</v>
      </c>
      <c r="H18" s="138">
        <v>20285</v>
      </c>
      <c r="I18" s="138">
        <v>39307</v>
      </c>
      <c r="J18" s="150">
        <v>132</v>
      </c>
      <c r="K18" s="138">
        <v>1358</v>
      </c>
      <c r="L18" s="138">
        <v>5156</v>
      </c>
      <c r="M18" s="150">
        <v>83</v>
      </c>
      <c r="N18" s="138">
        <v>40940</v>
      </c>
      <c r="O18" s="138">
        <v>1346301</v>
      </c>
      <c r="P18" s="150">
        <v>26121</v>
      </c>
    </row>
    <row r="19" spans="1:16" ht="15" customHeight="1">
      <c r="A19" s="175" t="s">
        <v>243</v>
      </c>
      <c r="B19" s="138">
        <v>36066</v>
      </c>
      <c r="C19" s="138">
        <v>2029177</v>
      </c>
      <c r="D19" s="150">
        <v>49268</v>
      </c>
      <c r="E19" s="138">
        <v>5435</v>
      </c>
      <c r="F19" s="138">
        <v>132281</v>
      </c>
      <c r="G19" s="150">
        <v>8607</v>
      </c>
      <c r="H19" s="138">
        <v>24880</v>
      </c>
      <c r="I19" s="138">
        <v>10760</v>
      </c>
      <c r="J19" s="150">
        <v>53</v>
      </c>
      <c r="K19" s="138">
        <v>2411</v>
      </c>
      <c r="L19" s="138">
        <v>6764</v>
      </c>
      <c r="M19" s="150">
        <v>75</v>
      </c>
      <c r="N19" s="138">
        <v>39414</v>
      </c>
      <c r="O19" s="138">
        <v>2179905</v>
      </c>
      <c r="P19" s="150">
        <v>47080</v>
      </c>
    </row>
    <row r="20" spans="1:16" ht="15" customHeight="1">
      <c r="A20" s="175" t="s">
        <v>244</v>
      </c>
      <c r="B20" s="138">
        <v>30765</v>
      </c>
      <c r="C20" s="138">
        <v>1187839</v>
      </c>
      <c r="D20" s="150">
        <v>31200</v>
      </c>
      <c r="E20" s="138">
        <v>5326</v>
      </c>
      <c r="F20" s="138">
        <v>98969</v>
      </c>
      <c r="G20" s="150">
        <v>16449</v>
      </c>
      <c r="H20" s="138">
        <v>21247</v>
      </c>
      <c r="I20" s="138">
        <v>47325</v>
      </c>
      <c r="J20" s="150">
        <v>153</v>
      </c>
      <c r="K20" s="138">
        <v>1636</v>
      </c>
      <c r="L20" s="138">
        <v>3970</v>
      </c>
      <c r="M20" s="150">
        <v>57</v>
      </c>
      <c r="N20" s="138">
        <v>36981</v>
      </c>
      <c r="O20" s="138">
        <v>1338913</v>
      </c>
      <c r="P20" s="150">
        <v>27555</v>
      </c>
    </row>
    <row r="21" spans="1:16" ht="15" customHeight="1">
      <c r="A21" s="175" t="s">
        <v>245</v>
      </c>
      <c r="B21" s="138">
        <v>34161</v>
      </c>
      <c r="C21" s="138">
        <v>2901738</v>
      </c>
      <c r="D21" s="150">
        <v>73971</v>
      </c>
      <c r="E21" s="138">
        <v>3153</v>
      </c>
      <c r="F21" s="138">
        <v>106153</v>
      </c>
      <c r="G21" s="150">
        <v>17085</v>
      </c>
      <c r="H21" s="138">
        <v>21838</v>
      </c>
      <c r="I21" s="138">
        <v>68251</v>
      </c>
      <c r="J21" s="150">
        <v>164</v>
      </c>
      <c r="K21" s="138">
        <v>3378</v>
      </c>
      <c r="L21" s="138">
        <v>9405</v>
      </c>
      <c r="M21" s="150">
        <v>77</v>
      </c>
      <c r="N21" s="138">
        <v>35926</v>
      </c>
      <c r="O21" s="138">
        <v>3083442</v>
      </c>
      <c r="P21" s="150">
        <v>73750</v>
      </c>
    </row>
    <row r="22" spans="1:16" s="10" customFormat="1" ht="15" customHeight="1">
      <c r="A22" s="175" t="s">
        <v>7</v>
      </c>
      <c r="B22" s="138">
        <v>543358</v>
      </c>
      <c r="C22" s="138">
        <v>29228559</v>
      </c>
      <c r="D22" s="150">
        <v>42856</v>
      </c>
      <c r="E22" s="138">
        <v>89012</v>
      </c>
      <c r="F22" s="138">
        <v>1957841</v>
      </c>
      <c r="G22" s="150">
        <v>13162</v>
      </c>
      <c r="H22" s="138">
        <v>352926</v>
      </c>
      <c r="I22" s="138">
        <v>1035998</v>
      </c>
      <c r="J22" s="150">
        <v>130</v>
      </c>
      <c r="K22" s="138">
        <v>41133</v>
      </c>
      <c r="L22" s="138">
        <v>253160</v>
      </c>
      <c r="M22" s="150">
        <v>131</v>
      </c>
      <c r="N22" s="138">
        <v>620911</v>
      </c>
      <c r="O22" s="138">
        <v>32468907</v>
      </c>
      <c r="P22" s="150">
        <v>40008</v>
      </c>
    </row>
    <row r="23" spans="1:16" s="10" customFormat="1" ht="15" customHeight="1">
      <c r="A23" s="153" t="s">
        <v>163</v>
      </c>
      <c r="B23" s="139">
        <v>1455539</v>
      </c>
      <c r="C23" s="139">
        <v>84823012</v>
      </c>
      <c r="D23" s="152">
        <v>46543</v>
      </c>
      <c r="E23" s="139">
        <v>207441</v>
      </c>
      <c r="F23" s="139">
        <v>5000389</v>
      </c>
      <c r="G23" s="152">
        <v>13395</v>
      </c>
      <c r="H23" s="139">
        <v>995094</v>
      </c>
      <c r="I23" s="139">
        <v>2658140</v>
      </c>
      <c r="J23" s="152">
        <v>124</v>
      </c>
      <c r="K23" s="139">
        <v>113064</v>
      </c>
      <c r="L23" s="139">
        <v>779313</v>
      </c>
      <c r="M23" s="152">
        <v>146</v>
      </c>
      <c r="N23" s="139">
        <v>1648663</v>
      </c>
      <c r="O23" s="139">
        <v>93251270</v>
      </c>
      <c r="P23" s="152">
        <v>43481</v>
      </c>
    </row>
    <row r="24" ht="15" customHeight="1">
      <c r="A24" s="144"/>
    </row>
    <row r="25" spans="1:16" ht="15" customHeight="1">
      <c r="A25" s="145" t="s">
        <v>142</v>
      </c>
      <c r="B25" s="121"/>
      <c r="C25" s="5"/>
      <c r="D25" s="5"/>
      <c r="E25" s="5"/>
      <c r="F25" s="5"/>
      <c r="G25" s="5"/>
      <c r="H25" s="5"/>
      <c r="I25" s="5"/>
      <c r="J25" s="5"/>
      <c r="K25" s="5"/>
      <c r="L25" s="5"/>
      <c r="M25" s="5"/>
      <c r="N25" s="5"/>
      <c r="O25" s="5"/>
      <c r="P25" s="5"/>
    </row>
    <row r="26" spans="1:16" ht="15" customHeight="1">
      <c r="A26" s="145" t="s">
        <v>181</v>
      </c>
      <c r="B26" s="121"/>
      <c r="C26" s="5"/>
      <c r="D26" s="5"/>
      <c r="E26" s="5"/>
      <c r="F26" s="5"/>
      <c r="G26" s="5"/>
      <c r="H26" s="5"/>
      <c r="I26" s="5"/>
      <c r="J26" s="5"/>
      <c r="K26" s="5"/>
      <c r="L26" s="5"/>
      <c r="M26" s="5"/>
      <c r="N26" s="5"/>
      <c r="O26" s="5"/>
      <c r="P26" s="5"/>
    </row>
    <row r="27" spans="1:16" ht="15" customHeight="1">
      <c r="A27" s="145" t="s">
        <v>177</v>
      </c>
      <c r="B27" s="121"/>
      <c r="C27" s="5"/>
      <c r="D27" s="5"/>
      <c r="E27" s="5"/>
      <c r="F27" s="5"/>
      <c r="G27" s="5"/>
      <c r="H27" s="5"/>
      <c r="I27" s="5"/>
      <c r="J27" s="5"/>
      <c r="K27" s="5"/>
      <c r="L27" s="5"/>
      <c r="M27" s="5"/>
      <c r="N27" s="5"/>
      <c r="O27" s="5"/>
      <c r="P27" s="5"/>
    </row>
    <row r="28" spans="1:16" ht="15" customHeight="1">
      <c r="A28" s="146" t="s">
        <v>179</v>
      </c>
      <c r="B28" s="108"/>
      <c r="C28" s="107"/>
      <c r="D28" s="107"/>
      <c r="E28" s="107"/>
      <c r="F28" s="107"/>
      <c r="G28" s="107"/>
      <c r="H28" s="107"/>
      <c r="I28" s="107"/>
      <c r="J28" s="107"/>
      <c r="K28" s="107"/>
      <c r="L28" s="107"/>
      <c r="M28" s="107"/>
      <c r="N28" s="107"/>
      <c r="O28" s="107"/>
      <c r="P28" s="107"/>
    </row>
    <row r="29" spans="1:16" ht="15" customHeight="1">
      <c r="A29" s="145" t="s">
        <v>180</v>
      </c>
      <c r="B29" s="121"/>
      <c r="C29" s="5"/>
      <c r="D29" s="5"/>
      <c r="E29" s="5"/>
      <c r="F29" s="5"/>
      <c r="G29" s="5"/>
      <c r="H29" s="5"/>
      <c r="I29" s="5"/>
      <c r="J29" s="5"/>
      <c r="K29" s="5"/>
      <c r="L29" s="5"/>
      <c r="M29" s="5"/>
      <c r="N29" s="5"/>
      <c r="O29" s="5"/>
      <c r="P29" s="5"/>
    </row>
    <row r="30" spans="1:16" ht="15" customHeight="1">
      <c r="A30" s="121" t="s">
        <v>224</v>
      </c>
      <c r="B30" s="121"/>
      <c r="C30" s="5"/>
      <c r="D30" s="5"/>
      <c r="E30" s="5"/>
      <c r="F30" s="5"/>
      <c r="G30" s="5"/>
      <c r="H30" s="5"/>
      <c r="I30" s="5"/>
      <c r="J30" s="5"/>
      <c r="K30" s="5"/>
      <c r="L30" s="5"/>
      <c r="M30" s="5"/>
      <c r="N30" s="5"/>
      <c r="O30" s="5"/>
      <c r="P30" s="5"/>
    </row>
    <row r="31" spans="1:16" ht="15" customHeight="1">
      <c r="A31" s="111" t="s">
        <v>125</v>
      </c>
      <c r="B31" s="144"/>
      <c r="C31" s="12"/>
      <c r="D31" s="12"/>
      <c r="E31" s="12"/>
      <c r="F31" s="12"/>
      <c r="G31" s="12"/>
      <c r="H31" s="12"/>
      <c r="I31" s="12"/>
      <c r="J31" s="12"/>
      <c r="K31" s="12"/>
      <c r="L31" s="12"/>
      <c r="M31" s="12"/>
      <c r="N31" s="12"/>
      <c r="O31" s="12"/>
      <c r="P31" s="12"/>
    </row>
    <row r="32" spans="1:2" ht="15" customHeight="1">
      <c r="A32" s="144"/>
      <c r="B32" s="144"/>
    </row>
    <row r="33" spans="1:2" ht="15" customHeight="1">
      <c r="A33" s="197" t="s">
        <v>194</v>
      </c>
      <c r="B33" s="197"/>
    </row>
    <row r="34" spans="1:2" ht="15" customHeight="1">
      <c r="A34" s="58"/>
      <c r="B34" s="58"/>
    </row>
    <row r="35" spans="1:2" ht="15" customHeight="1">
      <c r="A35" s="58"/>
      <c r="B35" s="58"/>
    </row>
    <row r="36" spans="1:2" ht="15" customHeight="1">
      <c r="A36" s="58"/>
      <c r="B36" s="58"/>
    </row>
    <row r="37" spans="1:2" ht="15" customHeight="1">
      <c r="A37" s="58"/>
      <c r="B37" s="58"/>
    </row>
    <row r="38" spans="1:2" ht="15" customHeight="1">
      <c r="A38" s="58"/>
      <c r="B38" s="58"/>
    </row>
    <row r="39" spans="1:2" ht="15" customHeight="1">
      <c r="A39" s="58"/>
      <c r="B39" s="58"/>
    </row>
    <row r="40" spans="1:2" ht="15" customHeight="1">
      <c r="A40" s="58"/>
      <c r="B40" s="58"/>
    </row>
    <row r="41" spans="1:2" ht="15" customHeight="1">
      <c r="A41" s="58"/>
      <c r="B41" s="58"/>
    </row>
    <row r="42" spans="1:2" ht="15" customHeight="1">
      <c r="A42" s="58"/>
      <c r="B42" s="58"/>
    </row>
    <row r="43" spans="1:2" ht="15" customHeight="1">
      <c r="A43" s="58"/>
      <c r="B43" s="58"/>
    </row>
    <row r="44" spans="1:2" ht="15" customHeight="1">
      <c r="A44" s="58"/>
      <c r="B44" s="58"/>
    </row>
    <row r="45" spans="1:2" ht="15" customHeight="1">
      <c r="A45" s="58"/>
      <c r="B45" s="58"/>
    </row>
    <row r="46" spans="1:2" ht="15" customHeight="1">
      <c r="A46" s="58"/>
      <c r="B46" s="58"/>
    </row>
    <row r="47" spans="1:2" ht="15" customHeight="1">
      <c r="A47" s="58"/>
      <c r="B47" s="58"/>
    </row>
    <row r="48" spans="1:2" ht="15" customHeight="1">
      <c r="A48" s="58"/>
      <c r="B48" s="58"/>
    </row>
    <row r="50" ht="15" customHeight="1">
      <c r="A50" s="58"/>
    </row>
    <row r="51" ht="15" customHeight="1">
      <c r="A51" s="58"/>
    </row>
    <row r="52" ht="15" customHeight="1">
      <c r="A52" s="58"/>
    </row>
    <row r="53" ht="15" customHeight="1">
      <c r="A53" s="58"/>
    </row>
    <row r="54" ht="15" customHeight="1">
      <c r="A54" s="58"/>
    </row>
    <row r="55" ht="15" customHeight="1">
      <c r="A55" s="58"/>
    </row>
    <row r="56" ht="15" customHeight="1">
      <c r="A56" s="58"/>
    </row>
    <row r="57" ht="15" customHeight="1">
      <c r="A57" s="58"/>
    </row>
    <row r="58" ht="15" customHeight="1">
      <c r="A58" s="58"/>
    </row>
    <row r="59" ht="15" customHeight="1">
      <c r="A59" s="58"/>
    </row>
    <row r="60" ht="15" customHeight="1">
      <c r="A60" s="58"/>
    </row>
    <row r="61" ht="15" customHeight="1">
      <c r="A61" s="58"/>
    </row>
    <row r="62" ht="15" customHeight="1">
      <c r="A62" s="58"/>
    </row>
    <row r="63" ht="15" customHeight="1">
      <c r="A63" s="58"/>
    </row>
    <row r="64" ht="15" customHeight="1">
      <c r="A64" s="58"/>
    </row>
    <row r="65" ht="15" customHeight="1">
      <c r="A65" s="58"/>
    </row>
    <row r="66" ht="15" customHeight="1">
      <c r="A66" s="58"/>
    </row>
    <row r="67" ht="15" customHeight="1">
      <c r="A67" s="58"/>
    </row>
    <row r="69" ht="15" customHeight="1">
      <c r="A69" s="58"/>
    </row>
    <row r="70" ht="15" customHeight="1">
      <c r="A70" s="58"/>
    </row>
    <row r="71" ht="15" customHeight="1">
      <c r="A71" s="58"/>
    </row>
    <row r="72" ht="15" customHeight="1">
      <c r="A72" s="58"/>
    </row>
    <row r="73" ht="15" customHeight="1">
      <c r="A73" s="58"/>
    </row>
    <row r="74" ht="15" customHeight="1">
      <c r="A74" s="58"/>
    </row>
    <row r="75" ht="15" customHeight="1">
      <c r="A75" s="58"/>
    </row>
    <row r="76" ht="15" customHeight="1">
      <c r="A76" s="58"/>
    </row>
    <row r="77" ht="15" customHeight="1">
      <c r="A77" s="58"/>
    </row>
    <row r="78" ht="15" customHeight="1">
      <c r="A78" s="58"/>
    </row>
    <row r="79" ht="15" customHeight="1">
      <c r="A79" s="58"/>
    </row>
    <row r="80" ht="15" customHeight="1">
      <c r="A80" s="58"/>
    </row>
    <row r="81" ht="15" customHeight="1">
      <c r="A81" s="58"/>
    </row>
    <row r="82" ht="15" customHeight="1">
      <c r="A82" s="58"/>
    </row>
    <row r="83" ht="15" customHeight="1">
      <c r="A83" s="58"/>
    </row>
    <row r="84" ht="15" customHeight="1">
      <c r="A84" s="58"/>
    </row>
    <row r="85" ht="15" customHeight="1">
      <c r="A85" s="58"/>
    </row>
    <row r="86" ht="15" customHeight="1">
      <c r="A86" s="58"/>
    </row>
    <row r="88" ht="15" customHeight="1">
      <c r="A88" s="58"/>
    </row>
    <row r="89" ht="15" customHeight="1">
      <c r="A89" s="58"/>
    </row>
    <row r="90" ht="15" customHeight="1">
      <c r="A90" s="58"/>
    </row>
    <row r="91" ht="15" customHeight="1">
      <c r="A91" s="58"/>
    </row>
    <row r="92" ht="15" customHeight="1">
      <c r="A92" s="58"/>
    </row>
    <row r="93" ht="15" customHeight="1">
      <c r="A93" s="58"/>
    </row>
    <row r="94" ht="15" customHeight="1">
      <c r="A94" s="58"/>
    </row>
    <row r="95" ht="15" customHeight="1">
      <c r="A95" s="58"/>
    </row>
    <row r="96" ht="15" customHeight="1">
      <c r="A96" s="58"/>
    </row>
    <row r="97" ht="15" customHeight="1">
      <c r="A97" s="58"/>
    </row>
    <row r="98" ht="15" customHeight="1">
      <c r="A98" s="58"/>
    </row>
    <row r="99" ht="15" customHeight="1">
      <c r="A99" s="58"/>
    </row>
    <row r="100" ht="15" customHeight="1">
      <c r="A100" s="58"/>
    </row>
    <row r="101" ht="15" customHeight="1">
      <c r="A101" s="58"/>
    </row>
    <row r="102" ht="15" customHeight="1">
      <c r="A102" s="58"/>
    </row>
    <row r="103" ht="15" customHeight="1">
      <c r="A103" s="58"/>
    </row>
    <row r="104" ht="15" customHeight="1">
      <c r="A104" s="58"/>
    </row>
    <row r="105" ht="15" customHeight="1">
      <c r="A105" s="58"/>
    </row>
  </sheetData>
  <sheetProtection sheet="1"/>
  <mergeCells count="11">
    <mergeCell ref="A1:P1"/>
    <mergeCell ref="A2:P2"/>
    <mergeCell ref="A3:P3"/>
    <mergeCell ref="N8:P8"/>
    <mergeCell ref="A6:G6"/>
    <mergeCell ref="A7:G7"/>
    <mergeCell ref="A33:B33"/>
    <mergeCell ref="B8:D8"/>
    <mergeCell ref="E8:G8"/>
    <mergeCell ref="H8:J8"/>
    <mergeCell ref="K8:M8"/>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spans="1:5" ht="15" customHeight="1">
      <c r="A4" s="30"/>
      <c r="B4" s="30"/>
      <c r="C4" s="30"/>
      <c r="D4" s="30"/>
      <c r="E4" s="30"/>
    </row>
    <row r="5" spans="1:7" ht="18.75" customHeight="1">
      <c r="A5" s="32" t="str">
        <f>Contents!A5</f>
        <v>Linked Migrant Taxpayer Records from the 2014-15 Personal Income Tax and Migrants Integrated Dataset (PITMID)</v>
      </c>
      <c r="B5" s="32"/>
      <c r="C5" s="32"/>
      <c r="D5" s="32"/>
      <c r="E5" s="32"/>
      <c r="F5" s="32"/>
      <c r="G5" s="32"/>
    </row>
    <row r="6" spans="1:7" ht="15" customHeight="1">
      <c r="A6" s="198"/>
      <c r="B6" s="198"/>
      <c r="C6" s="198"/>
      <c r="D6" s="198"/>
      <c r="E6" s="198"/>
      <c r="F6" s="198"/>
      <c r="G6" s="198"/>
    </row>
    <row r="7" spans="1:7" ht="15" customHeight="1">
      <c r="A7" s="199" t="str">
        <f>"Table 2.1  "&amp;Contents!C11</f>
        <v>Table 2.1  Migrants, Sources of total income, By selected Country of birth–Skilled visas</v>
      </c>
      <c r="B7" s="199"/>
      <c r="C7" s="199"/>
      <c r="D7" s="199"/>
      <c r="E7" s="199"/>
      <c r="F7" s="199"/>
      <c r="G7" s="199"/>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10" customFormat="1" ht="15" customHeight="1">
      <c r="A10" s="137"/>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19" t="s">
        <v>8</v>
      </c>
      <c r="B11" s="113"/>
      <c r="C11" s="113"/>
      <c r="D11" s="113"/>
      <c r="E11" s="113"/>
      <c r="F11" s="113"/>
      <c r="G11" s="113"/>
      <c r="H11" s="113"/>
      <c r="I11" s="113"/>
      <c r="J11" s="113"/>
      <c r="K11" s="113"/>
      <c r="L11" s="113"/>
      <c r="M11" s="113"/>
      <c r="N11" s="113"/>
      <c r="O11" s="113"/>
      <c r="P11" s="113"/>
    </row>
    <row r="12" spans="1:16" ht="15" customHeight="1">
      <c r="A12" s="175" t="s">
        <v>237</v>
      </c>
      <c r="B12" s="125">
        <v>182673</v>
      </c>
      <c r="C12" s="125">
        <v>11414045</v>
      </c>
      <c r="D12" s="157">
        <v>54020</v>
      </c>
      <c r="E12" s="125">
        <v>28575</v>
      </c>
      <c r="F12" s="125">
        <v>624739</v>
      </c>
      <c r="G12" s="157">
        <v>12641</v>
      </c>
      <c r="H12" s="125">
        <v>126810</v>
      </c>
      <c r="I12" s="125">
        <v>128057</v>
      </c>
      <c r="J12" s="157">
        <v>92</v>
      </c>
      <c r="K12" s="125">
        <v>5083</v>
      </c>
      <c r="L12" s="125">
        <v>34968</v>
      </c>
      <c r="M12" s="157">
        <v>582</v>
      </c>
      <c r="N12" s="125">
        <v>200866</v>
      </c>
      <c r="O12" s="125">
        <v>12210635</v>
      </c>
      <c r="P12" s="157">
        <v>51937</v>
      </c>
    </row>
    <row r="13" spans="1:16" ht="15" customHeight="1">
      <c r="A13" s="175" t="s">
        <v>238</v>
      </c>
      <c r="B13" s="125">
        <v>153816</v>
      </c>
      <c r="C13" s="125">
        <v>13112184</v>
      </c>
      <c r="D13" s="157">
        <v>67359</v>
      </c>
      <c r="E13" s="125">
        <v>17950</v>
      </c>
      <c r="F13" s="125">
        <v>695651</v>
      </c>
      <c r="G13" s="157">
        <v>17192</v>
      </c>
      <c r="H13" s="125">
        <v>105156</v>
      </c>
      <c r="I13" s="125">
        <v>453606</v>
      </c>
      <c r="J13" s="157">
        <v>118</v>
      </c>
      <c r="K13" s="125">
        <v>12459</v>
      </c>
      <c r="L13" s="125">
        <v>148722</v>
      </c>
      <c r="M13" s="157">
        <v>1267</v>
      </c>
      <c r="N13" s="125">
        <v>167923</v>
      </c>
      <c r="O13" s="125">
        <v>14412061</v>
      </c>
      <c r="P13" s="157">
        <v>66153</v>
      </c>
    </row>
    <row r="14" spans="1:16" ht="15" customHeight="1">
      <c r="A14" s="175" t="s">
        <v>246</v>
      </c>
      <c r="B14" s="125">
        <v>105955</v>
      </c>
      <c r="C14" s="125">
        <v>4944202</v>
      </c>
      <c r="D14" s="157">
        <v>40359</v>
      </c>
      <c r="E14" s="125">
        <v>14062</v>
      </c>
      <c r="F14" s="125">
        <v>236322</v>
      </c>
      <c r="G14" s="157">
        <v>11949</v>
      </c>
      <c r="H14" s="125">
        <v>94467</v>
      </c>
      <c r="I14" s="125">
        <v>106245</v>
      </c>
      <c r="J14" s="157">
        <v>234</v>
      </c>
      <c r="K14" s="125">
        <v>3610</v>
      </c>
      <c r="L14" s="125">
        <v>31856</v>
      </c>
      <c r="M14" s="157">
        <v>1342</v>
      </c>
      <c r="N14" s="125">
        <v>126594</v>
      </c>
      <c r="O14" s="125">
        <v>5311966</v>
      </c>
      <c r="P14" s="157">
        <v>34987</v>
      </c>
    </row>
    <row r="15" spans="1:16" ht="15" customHeight="1">
      <c r="A15" s="175" t="s">
        <v>240</v>
      </c>
      <c r="B15" s="125">
        <v>53691</v>
      </c>
      <c r="C15" s="125">
        <v>4497591</v>
      </c>
      <c r="D15" s="157">
        <v>63560</v>
      </c>
      <c r="E15" s="125">
        <v>5763</v>
      </c>
      <c r="F15" s="125">
        <v>252150</v>
      </c>
      <c r="G15" s="157">
        <v>10865</v>
      </c>
      <c r="H15" s="125">
        <v>38319</v>
      </c>
      <c r="I15" s="125">
        <v>247817</v>
      </c>
      <c r="J15" s="157">
        <v>100</v>
      </c>
      <c r="K15" s="125">
        <v>4538</v>
      </c>
      <c r="L15" s="125">
        <v>55663</v>
      </c>
      <c r="M15" s="157">
        <v>1088</v>
      </c>
      <c r="N15" s="125">
        <v>59096</v>
      </c>
      <c r="O15" s="125">
        <v>5047715</v>
      </c>
      <c r="P15" s="157">
        <v>63088</v>
      </c>
    </row>
    <row r="16" spans="1:16" ht="15" customHeight="1">
      <c r="A16" s="175" t="s">
        <v>239</v>
      </c>
      <c r="B16" s="125">
        <v>54922</v>
      </c>
      <c r="C16" s="125">
        <v>3358254</v>
      </c>
      <c r="D16" s="157">
        <v>55972</v>
      </c>
      <c r="E16" s="125">
        <v>2151</v>
      </c>
      <c r="F16" s="125">
        <v>46545</v>
      </c>
      <c r="G16" s="157">
        <v>6347</v>
      </c>
      <c r="H16" s="125">
        <v>29112</v>
      </c>
      <c r="I16" s="125">
        <v>7623</v>
      </c>
      <c r="J16" s="157">
        <v>64</v>
      </c>
      <c r="K16" s="125">
        <v>916</v>
      </c>
      <c r="L16" s="125">
        <v>5152</v>
      </c>
      <c r="M16" s="157">
        <v>461</v>
      </c>
      <c r="N16" s="125">
        <v>56125</v>
      </c>
      <c r="O16" s="125">
        <v>3416513</v>
      </c>
      <c r="P16" s="157">
        <v>55650</v>
      </c>
    </row>
    <row r="17" spans="1:16" ht="15" customHeight="1">
      <c r="A17" s="175" t="s">
        <v>241</v>
      </c>
      <c r="B17" s="125">
        <v>30329</v>
      </c>
      <c r="C17" s="125">
        <v>2101659</v>
      </c>
      <c r="D17" s="157">
        <v>60068</v>
      </c>
      <c r="E17" s="125">
        <v>3313</v>
      </c>
      <c r="F17" s="125">
        <v>137651</v>
      </c>
      <c r="G17" s="157">
        <v>10476</v>
      </c>
      <c r="H17" s="125">
        <v>27540</v>
      </c>
      <c r="I17" s="125">
        <v>55023</v>
      </c>
      <c r="J17" s="157">
        <v>303</v>
      </c>
      <c r="K17" s="125">
        <v>2095</v>
      </c>
      <c r="L17" s="125">
        <v>13849</v>
      </c>
      <c r="M17" s="157">
        <v>405</v>
      </c>
      <c r="N17" s="125">
        <v>34736</v>
      </c>
      <c r="O17" s="125">
        <v>2304845</v>
      </c>
      <c r="P17" s="157">
        <v>55142</v>
      </c>
    </row>
    <row r="18" spans="1:16" ht="15" customHeight="1">
      <c r="A18" s="175" t="s">
        <v>243</v>
      </c>
      <c r="B18" s="125">
        <v>26159</v>
      </c>
      <c r="C18" s="125">
        <v>1615854</v>
      </c>
      <c r="D18" s="157">
        <v>53747</v>
      </c>
      <c r="E18" s="125">
        <v>3828</v>
      </c>
      <c r="F18" s="125">
        <v>99668</v>
      </c>
      <c r="G18" s="157">
        <v>8145</v>
      </c>
      <c r="H18" s="125">
        <v>19037</v>
      </c>
      <c r="I18" s="125">
        <v>8235</v>
      </c>
      <c r="J18" s="157">
        <v>60</v>
      </c>
      <c r="K18" s="125">
        <v>731</v>
      </c>
      <c r="L18" s="125">
        <v>5678</v>
      </c>
      <c r="M18" s="157">
        <v>966</v>
      </c>
      <c r="N18" s="125">
        <v>28408</v>
      </c>
      <c r="O18" s="125">
        <v>1729157</v>
      </c>
      <c r="P18" s="157">
        <v>51839</v>
      </c>
    </row>
    <row r="19" spans="1:16" ht="15" customHeight="1">
      <c r="A19" s="175" t="s">
        <v>245</v>
      </c>
      <c r="B19" s="125">
        <v>26593</v>
      </c>
      <c r="C19" s="125">
        <v>2357890</v>
      </c>
      <c r="D19" s="157">
        <v>77809</v>
      </c>
      <c r="E19" s="125">
        <v>2193</v>
      </c>
      <c r="F19" s="125">
        <v>83226</v>
      </c>
      <c r="G19" s="157">
        <v>18671</v>
      </c>
      <c r="H19" s="125">
        <v>17029</v>
      </c>
      <c r="I19" s="125">
        <v>46946</v>
      </c>
      <c r="J19" s="157">
        <v>188</v>
      </c>
      <c r="K19" s="125">
        <v>496</v>
      </c>
      <c r="L19" s="125">
        <v>4057</v>
      </c>
      <c r="M19" s="157">
        <v>451</v>
      </c>
      <c r="N19" s="125">
        <v>27697</v>
      </c>
      <c r="O19" s="125">
        <v>2490471</v>
      </c>
      <c r="P19" s="157">
        <v>77765</v>
      </c>
    </row>
    <row r="20" spans="1:16" ht="15" customHeight="1">
      <c r="A20" s="175" t="s">
        <v>244</v>
      </c>
      <c r="B20" s="125">
        <v>21732</v>
      </c>
      <c r="C20" s="125">
        <v>924026</v>
      </c>
      <c r="D20" s="157">
        <v>36246</v>
      </c>
      <c r="E20" s="125">
        <v>3854</v>
      </c>
      <c r="F20" s="125">
        <v>74178</v>
      </c>
      <c r="G20" s="157">
        <v>16869</v>
      </c>
      <c r="H20" s="125">
        <v>15541</v>
      </c>
      <c r="I20" s="125">
        <v>30669</v>
      </c>
      <c r="J20" s="157">
        <v>167</v>
      </c>
      <c r="K20" s="125">
        <v>982</v>
      </c>
      <c r="L20" s="125">
        <v>4452</v>
      </c>
      <c r="M20" s="157">
        <v>328</v>
      </c>
      <c r="N20" s="125">
        <v>26180</v>
      </c>
      <c r="O20" s="125">
        <v>1031592</v>
      </c>
      <c r="P20" s="157">
        <v>31235</v>
      </c>
    </row>
    <row r="21" spans="1:16" ht="15" customHeight="1">
      <c r="A21" s="175" t="s">
        <v>247</v>
      </c>
      <c r="B21" s="125">
        <v>24599</v>
      </c>
      <c r="C21" s="125">
        <v>1140210</v>
      </c>
      <c r="D21" s="157">
        <v>45315</v>
      </c>
      <c r="E21" s="125">
        <v>1473</v>
      </c>
      <c r="F21" s="125">
        <v>24300</v>
      </c>
      <c r="G21" s="157">
        <v>8660</v>
      </c>
      <c r="H21" s="125">
        <v>16065</v>
      </c>
      <c r="I21" s="125">
        <v>4638</v>
      </c>
      <c r="J21" s="157">
        <v>74</v>
      </c>
      <c r="K21" s="125">
        <v>229</v>
      </c>
      <c r="L21" s="125">
        <v>715</v>
      </c>
      <c r="M21" s="157">
        <v>204</v>
      </c>
      <c r="N21" s="125">
        <v>25233</v>
      </c>
      <c r="O21" s="125">
        <v>1167971</v>
      </c>
      <c r="P21" s="157">
        <v>45194</v>
      </c>
    </row>
    <row r="22" spans="1:16" s="7" customFormat="1" ht="15" customHeight="1">
      <c r="A22" s="175" t="s">
        <v>7</v>
      </c>
      <c r="B22" s="125">
        <v>262321</v>
      </c>
      <c r="C22" s="125">
        <v>17955130</v>
      </c>
      <c r="D22" s="157">
        <v>55073</v>
      </c>
      <c r="E22" s="125">
        <v>34097</v>
      </c>
      <c r="F22" s="125">
        <v>911538</v>
      </c>
      <c r="G22" s="157">
        <v>10114</v>
      </c>
      <c r="H22" s="125">
        <v>193074</v>
      </c>
      <c r="I22" s="125">
        <v>551677</v>
      </c>
      <c r="J22" s="157">
        <v>180</v>
      </c>
      <c r="K22" s="125">
        <v>14847</v>
      </c>
      <c r="L22" s="125">
        <v>144834</v>
      </c>
      <c r="M22" s="157">
        <v>802</v>
      </c>
      <c r="N22" s="125">
        <v>291225</v>
      </c>
      <c r="O22" s="125">
        <v>19542851</v>
      </c>
      <c r="P22" s="157">
        <v>52994</v>
      </c>
    </row>
    <row r="23" spans="1:16" s="10" customFormat="1" ht="15" customHeight="1">
      <c r="A23" s="120" t="s">
        <v>163</v>
      </c>
      <c r="B23" s="126">
        <v>943429</v>
      </c>
      <c r="C23" s="126">
        <v>63481674</v>
      </c>
      <c r="D23" s="158">
        <v>54617</v>
      </c>
      <c r="E23" s="126">
        <v>117328</v>
      </c>
      <c r="F23" s="126">
        <v>3185746</v>
      </c>
      <c r="G23" s="158">
        <v>12171</v>
      </c>
      <c r="H23" s="126">
        <v>682532</v>
      </c>
      <c r="I23" s="126">
        <v>1642036</v>
      </c>
      <c r="J23" s="158">
        <v>134</v>
      </c>
      <c r="K23" s="126">
        <v>46004</v>
      </c>
      <c r="L23" s="126">
        <v>451972</v>
      </c>
      <c r="M23" s="158">
        <v>876</v>
      </c>
      <c r="N23" s="126">
        <v>1044784</v>
      </c>
      <c r="O23" s="126">
        <v>68721929</v>
      </c>
      <c r="P23" s="158">
        <v>52347</v>
      </c>
    </row>
    <row r="25" spans="1:16" ht="15" customHeight="1">
      <c r="A25" s="121" t="s">
        <v>142</v>
      </c>
      <c r="B25" s="121"/>
      <c r="C25" s="5"/>
      <c r="D25" s="5"/>
      <c r="E25" s="5"/>
      <c r="F25" s="5"/>
      <c r="G25" s="5"/>
      <c r="H25" s="5"/>
      <c r="I25" s="5"/>
      <c r="J25" s="5"/>
      <c r="K25" s="5"/>
      <c r="L25" s="5"/>
      <c r="M25" s="5"/>
      <c r="N25" s="5"/>
      <c r="O25" s="5"/>
      <c r="P25" s="5"/>
    </row>
    <row r="26" spans="1:16" ht="15" customHeight="1">
      <c r="A26" s="121" t="s">
        <v>181</v>
      </c>
      <c r="B26" s="121"/>
      <c r="C26" s="5"/>
      <c r="D26" s="5"/>
      <c r="E26" s="5"/>
      <c r="F26" s="5"/>
      <c r="G26" s="5"/>
      <c r="H26" s="5"/>
      <c r="I26" s="5"/>
      <c r="J26" s="5"/>
      <c r="K26" s="5"/>
      <c r="L26" s="5"/>
      <c r="M26" s="5"/>
      <c r="N26" s="5"/>
      <c r="O26" s="5"/>
      <c r="P26" s="5"/>
    </row>
    <row r="27" spans="1:16" ht="15" customHeight="1">
      <c r="A27" s="121" t="s">
        <v>177</v>
      </c>
      <c r="B27" s="121"/>
      <c r="C27" s="5"/>
      <c r="D27" s="5"/>
      <c r="E27" s="5"/>
      <c r="F27" s="5"/>
      <c r="G27" s="5"/>
      <c r="H27" s="5"/>
      <c r="I27" s="5"/>
      <c r="J27" s="5"/>
      <c r="K27" s="5"/>
      <c r="L27" s="5"/>
      <c r="M27" s="5"/>
      <c r="N27" s="5"/>
      <c r="O27" s="5"/>
      <c r="P27" s="5"/>
    </row>
    <row r="28" spans="1:16" ht="15" customHeight="1">
      <c r="A28" s="108" t="s">
        <v>179</v>
      </c>
      <c r="B28" s="108"/>
      <c r="C28" s="107"/>
      <c r="D28" s="107"/>
      <c r="E28" s="107"/>
      <c r="F28" s="107"/>
      <c r="G28" s="107"/>
      <c r="H28" s="107"/>
      <c r="I28" s="107"/>
      <c r="J28" s="107"/>
      <c r="K28" s="107"/>
      <c r="L28" s="107"/>
      <c r="M28" s="107"/>
      <c r="N28" s="107"/>
      <c r="O28" s="107"/>
      <c r="P28" s="107"/>
    </row>
    <row r="29" spans="1:16" ht="15" customHeight="1">
      <c r="A29" s="121" t="s">
        <v>180</v>
      </c>
      <c r="B29" s="121"/>
      <c r="C29" s="5"/>
      <c r="D29" s="5"/>
      <c r="E29" s="5"/>
      <c r="F29" s="5"/>
      <c r="G29" s="5"/>
      <c r="H29" s="5"/>
      <c r="I29" s="5"/>
      <c r="J29" s="5"/>
      <c r="K29" s="5"/>
      <c r="L29" s="5"/>
      <c r="M29" s="5"/>
      <c r="N29" s="5"/>
      <c r="O29" s="5"/>
      <c r="P29" s="5"/>
    </row>
    <row r="30" spans="1:16" ht="15" customHeight="1">
      <c r="A30" s="121" t="s">
        <v>224</v>
      </c>
      <c r="B30" s="121"/>
      <c r="C30" s="5"/>
      <c r="D30" s="5"/>
      <c r="E30" s="5"/>
      <c r="F30" s="5"/>
      <c r="G30" s="5"/>
      <c r="H30" s="5"/>
      <c r="I30" s="5"/>
      <c r="J30" s="5"/>
      <c r="K30" s="5"/>
      <c r="L30" s="5"/>
      <c r="M30" s="5"/>
      <c r="N30" s="5"/>
      <c r="O30" s="5"/>
      <c r="P30" s="5"/>
    </row>
    <row r="31" spans="1:16" ht="15" customHeight="1">
      <c r="A31" s="113" t="s">
        <v>125</v>
      </c>
      <c r="B31" s="113"/>
      <c r="C31" s="12"/>
      <c r="D31" s="12"/>
      <c r="E31" s="12"/>
      <c r="F31" s="12"/>
      <c r="G31" s="12"/>
      <c r="H31" s="12"/>
      <c r="I31" s="12"/>
      <c r="J31" s="12"/>
      <c r="K31" s="12"/>
      <c r="L31" s="12"/>
      <c r="M31" s="12"/>
      <c r="N31" s="12"/>
      <c r="O31" s="12"/>
      <c r="P31" s="12"/>
    </row>
    <row r="32" spans="1:2" ht="15" customHeight="1">
      <c r="A32" s="113"/>
      <c r="B32" s="113"/>
    </row>
    <row r="33" spans="1:2" ht="15" customHeight="1">
      <c r="A33" s="197" t="s">
        <v>194</v>
      </c>
      <c r="B33" s="197"/>
    </row>
  </sheetData>
  <sheetProtection sheet="1"/>
  <mergeCells count="11">
    <mergeCell ref="A7:G7"/>
    <mergeCell ref="A1:P1"/>
    <mergeCell ref="A2:P2"/>
    <mergeCell ref="A3:P3"/>
    <mergeCell ref="A6:G6"/>
    <mergeCell ref="A33:B33"/>
    <mergeCell ref="K8:M8"/>
    <mergeCell ref="N8:P8"/>
    <mergeCell ref="B8:D8"/>
    <mergeCell ref="E8:G8"/>
    <mergeCell ref="H8:J8"/>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spans="1:5" ht="15" customHeight="1">
      <c r="A4" s="30"/>
      <c r="B4" s="30"/>
      <c r="C4" s="30"/>
      <c r="D4" s="30"/>
      <c r="E4" s="30"/>
    </row>
    <row r="5" spans="1:8" ht="18.75" customHeight="1">
      <c r="A5" s="32" t="str">
        <f>Contents!A5</f>
        <v>Linked Migrant Taxpayer Records from the 2014-15 Personal Income Tax and Migrants Integrated Dataset (PITMID)</v>
      </c>
      <c r="B5" s="32"/>
      <c r="C5" s="32"/>
      <c r="D5" s="32"/>
      <c r="E5" s="32"/>
      <c r="F5" s="32"/>
      <c r="G5" s="32"/>
      <c r="H5" s="32"/>
    </row>
    <row r="6" spans="1:8" ht="15" customHeight="1">
      <c r="A6" s="198"/>
      <c r="B6" s="198"/>
      <c r="C6" s="198"/>
      <c r="D6" s="198"/>
      <c r="E6" s="198"/>
      <c r="F6" s="198"/>
      <c r="G6" s="198"/>
      <c r="H6" s="32"/>
    </row>
    <row r="7" spans="1:8" ht="15" customHeight="1">
      <c r="A7" s="196" t="str">
        <f>"Table 2.2  "&amp;Contents!C12</f>
        <v>Table 2.2  Migrants, Sources of total income, By selected Country of birth–Family visas</v>
      </c>
      <c r="B7" s="196"/>
      <c r="C7" s="196"/>
      <c r="D7" s="196"/>
      <c r="E7" s="196"/>
      <c r="F7" s="196"/>
      <c r="G7" s="196"/>
      <c r="H7" s="33"/>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10" customFormat="1" ht="15" customHeight="1">
      <c r="A10" s="137"/>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19" t="s">
        <v>8</v>
      </c>
      <c r="B11" s="113"/>
      <c r="C11" s="113"/>
      <c r="D11" s="113"/>
      <c r="E11" s="113"/>
      <c r="F11" s="113"/>
      <c r="G11" s="113"/>
      <c r="H11" s="113"/>
      <c r="I11" s="113"/>
      <c r="J11" s="113"/>
      <c r="K11" s="113"/>
      <c r="L11" s="113"/>
      <c r="M11" s="113"/>
      <c r="N11" s="113"/>
      <c r="O11" s="113"/>
      <c r="P11" s="113"/>
    </row>
    <row r="12" spans="1:16" ht="15" customHeight="1">
      <c r="A12" s="175" t="s">
        <v>238</v>
      </c>
      <c r="B12" s="125">
        <v>53842</v>
      </c>
      <c r="C12" s="125">
        <v>3838477</v>
      </c>
      <c r="D12" s="157">
        <v>56432</v>
      </c>
      <c r="E12" s="125">
        <v>8327</v>
      </c>
      <c r="F12" s="125">
        <v>251346</v>
      </c>
      <c r="G12" s="157">
        <v>13264</v>
      </c>
      <c r="H12" s="125">
        <v>39688</v>
      </c>
      <c r="I12" s="125">
        <v>220680</v>
      </c>
      <c r="J12" s="157">
        <v>150</v>
      </c>
      <c r="K12" s="125">
        <v>10047</v>
      </c>
      <c r="L12" s="125">
        <v>170044</v>
      </c>
      <c r="M12" s="157">
        <v>5407</v>
      </c>
      <c r="N12" s="125">
        <v>63811</v>
      </c>
      <c r="O12" s="125">
        <v>4479598</v>
      </c>
      <c r="P12" s="157">
        <v>53566</v>
      </c>
    </row>
    <row r="13" spans="1:16" ht="15" customHeight="1">
      <c r="A13" s="175" t="s">
        <v>246</v>
      </c>
      <c r="B13" s="125">
        <v>39265</v>
      </c>
      <c r="C13" s="125">
        <v>1227849</v>
      </c>
      <c r="D13" s="157">
        <v>24728</v>
      </c>
      <c r="E13" s="125">
        <v>8570</v>
      </c>
      <c r="F13" s="125">
        <v>157388</v>
      </c>
      <c r="G13" s="157">
        <v>17856</v>
      </c>
      <c r="H13" s="125">
        <v>34763</v>
      </c>
      <c r="I13" s="125">
        <v>94174</v>
      </c>
      <c r="J13" s="157">
        <v>247</v>
      </c>
      <c r="K13" s="125">
        <v>2588</v>
      </c>
      <c r="L13" s="125">
        <v>14608</v>
      </c>
      <c r="M13" s="157">
        <v>331</v>
      </c>
      <c r="N13" s="125">
        <v>52616</v>
      </c>
      <c r="O13" s="125">
        <v>1494638</v>
      </c>
      <c r="P13" s="157">
        <v>21523</v>
      </c>
    </row>
    <row r="14" spans="1:16" ht="15" customHeight="1">
      <c r="A14" s="175" t="s">
        <v>237</v>
      </c>
      <c r="B14" s="125">
        <v>31734</v>
      </c>
      <c r="C14" s="125">
        <v>1357761</v>
      </c>
      <c r="D14" s="157">
        <v>37967</v>
      </c>
      <c r="E14" s="125">
        <v>4447</v>
      </c>
      <c r="F14" s="125">
        <v>84618</v>
      </c>
      <c r="G14" s="157">
        <v>12824</v>
      </c>
      <c r="H14" s="125">
        <v>21019</v>
      </c>
      <c r="I14" s="125">
        <v>41959</v>
      </c>
      <c r="J14" s="157">
        <v>87</v>
      </c>
      <c r="K14" s="125">
        <v>1633</v>
      </c>
      <c r="L14" s="125">
        <v>6840</v>
      </c>
      <c r="M14" s="157">
        <v>96</v>
      </c>
      <c r="N14" s="125">
        <v>36297</v>
      </c>
      <c r="O14" s="125">
        <v>1490488</v>
      </c>
      <c r="P14" s="157">
        <v>35325</v>
      </c>
    </row>
    <row r="15" spans="1:16" ht="15" customHeight="1">
      <c r="A15" s="175" t="s">
        <v>239</v>
      </c>
      <c r="B15" s="125">
        <v>26080</v>
      </c>
      <c r="C15" s="125">
        <v>1014762</v>
      </c>
      <c r="D15" s="157">
        <v>37657</v>
      </c>
      <c r="E15" s="125">
        <v>1498</v>
      </c>
      <c r="F15" s="125">
        <v>23434</v>
      </c>
      <c r="G15" s="157">
        <v>8659</v>
      </c>
      <c r="H15" s="125">
        <v>12501</v>
      </c>
      <c r="I15" s="125">
        <v>17480</v>
      </c>
      <c r="J15" s="157">
        <v>53</v>
      </c>
      <c r="K15" s="125">
        <v>1029</v>
      </c>
      <c r="L15" s="125">
        <v>3082</v>
      </c>
      <c r="M15" s="157">
        <v>95</v>
      </c>
      <c r="N15" s="125">
        <v>27483</v>
      </c>
      <c r="O15" s="125">
        <v>1058357</v>
      </c>
      <c r="P15" s="157">
        <v>36970</v>
      </c>
    </row>
    <row r="16" spans="1:16" ht="15" customHeight="1">
      <c r="A16" s="175" t="s">
        <v>242</v>
      </c>
      <c r="B16" s="125">
        <v>23768</v>
      </c>
      <c r="C16" s="125">
        <v>711625</v>
      </c>
      <c r="D16" s="157">
        <v>24432</v>
      </c>
      <c r="E16" s="125">
        <v>3290</v>
      </c>
      <c r="F16" s="125">
        <v>70609</v>
      </c>
      <c r="G16" s="157">
        <v>18761</v>
      </c>
      <c r="H16" s="125">
        <v>12436</v>
      </c>
      <c r="I16" s="125">
        <v>29475</v>
      </c>
      <c r="J16" s="157">
        <v>128</v>
      </c>
      <c r="K16" s="125">
        <v>922</v>
      </c>
      <c r="L16" s="125">
        <v>3206</v>
      </c>
      <c r="M16" s="157">
        <v>91</v>
      </c>
      <c r="N16" s="125">
        <v>27448</v>
      </c>
      <c r="O16" s="125">
        <v>815642</v>
      </c>
      <c r="P16" s="157">
        <v>23980</v>
      </c>
    </row>
    <row r="17" spans="1:16" ht="15" customHeight="1">
      <c r="A17" s="175" t="s">
        <v>248</v>
      </c>
      <c r="B17" s="125">
        <v>15020</v>
      </c>
      <c r="C17" s="125">
        <v>922343</v>
      </c>
      <c r="D17" s="157">
        <v>47303</v>
      </c>
      <c r="E17" s="125">
        <v>2142</v>
      </c>
      <c r="F17" s="125">
        <v>41821</v>
      </c>
      <c r="G17" s="157">
        <v>8161</v>
      </c>
      <c r="H17" s="125">
        <v>9533</v>
      </c>
      <c r="I17" s="125">
        <v>52414</v>
      </c>
      <c r="J17" s="157">
        <v>93</v>
      </c>
      <c r="K17" s="125">
        <v>1819</v>
      </c>
      <c r="L17" s="125">
        <v>31900</v>
      </c>
      <c r="M17" s="157">
        <v>864</v>
      </c>
      <c r="N17" s="125">
        <v>16940</v>
      </c>
      <c r="O17" s="125">
        <v>1045708</v>
      </c>
      <c r="P17" s="157">
        <v>45737</v>
      </c>
    </row>
    <row r="18" spans="1:16" ht="15" customHeight="1">
      <c r="A18" s="175" t="s">
        <v>249</v>
      </c>
      <c r="B18" s="125">
        <v>12971</v>
      </c>
      <c r="C18" s="125">
        <v>390259</v>
      </c>
      <c r="D18" s="157">
        <v>27157</v>
      </c>
      <c r="E18" s="125">
        <v>2070</v>
      </c>
      <c r="F18" s="125">
        <v>33373</v>
      </c>
      <c r="G18" s="157">
        <v>13791</v>
      </c>
      <c r="H18" s="125">
        <v>7378</v>
      </c>
      <c r="I18" s="125">
        <v>26184</v>
      </c>
      <c r="J18" s="157">
        <v>110</v>
      </c>
      <c r="K18" s="125">
        <v>568</v>
      </c>
      <c r="L18" s="125">
        <v>1542</v>
      </c>
      <c r="M18" s="157">
        <v>72</v>
      </c>
      <c r="N18" s="125">
        <v>15145</v>
      </c>
      <c r="O18" s="125">
        <v>451222</v>
      </c>
      <c r="P18" s="157">
        <v>25762</v>
      </c>
    </row>
    <row r="19" spans="1:16" ht="15" customHeight="1">
      <c r="A19" s="175" t="s">
        <v>250</v>
      </c>
      <c r="B19" s="125">
        <v>8303</v>
      </c>
      <c r="C19" s="125">
        <v>494590</v>
      </c>
      <c r="D19" s="157">
        <v>48619</v>
      </c>
      <c r="E19" s="125">
        <v>1190</v>
      </c>
      <c r="F19" s="125">
        <v>24042</v>
      </c>
      <c r="G19" s="157">
        <v>8650</v>
      </c>
      <c r="H19" s="125">
        <v>5505</v>
      </c>
      <c r="I19" s="125">
        <v>33479</v>
      </c>
      <c r="J19" s="157">
        <v>103</v>
      </c>
      <c r="K19" s="125">
        <v>942</v>
      </c>
      <c r="L19" s="125">
        <v>12242</v>
      </c>
      <c r="M19" s="157">
        <v>873</v>
      </c>
      <c r="N19" s="125">
        <v>9279</v>
      </c>
      <c r="O19" s="125">
        <v>564380</v>
      </c>
      <c r="P19" s="157">
        <v>48155</v>
      </c>
    </row>
    <row r="20" spans="1:16" ht="15" customHeight="1">
      <c r="A20" s="175" t="s">
        <v>251</v>
      </c>
      <c r="B20" s="125">
        <v>7952</v>
      </c>
      <c r="C20" s="125">
        <v>295745</v>
      </c>
      <c r="D20" s="157">
        <v>34581</v>
      </c>
      <c r="E20" s="125">
        <v>862</v>
      </c>
      <c r="F20" s="125">
        <v>12015</v>
      </c>
      <c r="G20" s="157">
        <v>9520</v>
      </c>
      <c r="H20" s="125">
        <v>5335</v>
      </c>
      <c r="I20" s="125">
        <v>16222</v>
      </c>
      <c r="J20" s="157">
        <v>130</v>
      </c>
      <c r="K20" s="125">
        <v>470</v>
      </c>
      <c r="L20" s="125">
        <v>2053</v>
      </c>
      <c r="M20" s="157">
        <v>89</v>
      </c>
      <c r="N20" s="125">
        <v>9211</v>
      </c>
      <c r="O20" s="125">
        <v>325892</v>
      </c>
      <c r="P20" s="157">
        <v>31850</v>
      </c>
    </row>
    <row r="21" spans="1:16" ht="15" customHeight="1">
      <c r="A21" s="175" t="s">
        <v>240</v>
      </c>
      <c r="B21" s="125">
        <v>7482</v>
      </c>
      <c r="C21" s="125">
        <v>490559</v>
      </c>
      <c r="D21" s="157">
        <v>50862</v>
      </c>
      <c r="E21" s="125">
        <v>1107</v>
      </c>
      <c r="F21" s="125">
        <v>31770</v>
      </c>
      <c r="G21" s="157">
        <v>10504</v>
      </c>
      <c r="H21" s="125">
        <v>6090</v>
      </c>
      <c r="I21" s="125">
        <v>46916</v>
      </c>
      <c r="J21" s="157">
        <v>216</v>
      </c>
      <c r="K21" s="125">
        <v>1377</v>
      </c>
      <c r="L21" s="125">
        <v>18865</v>
      </c>
      <c r="M21" s="157">
        <v>2008</v>
      </c>
      <c r="N21" s="125">
        <v>9199</v>
      </c>
      <c r="O21" s="125">
        <v>587022</v>
      </c>
      <c r="P21" s="157">
        <v>47569</v>
      </c>
    </row>
    <row r="22" spans="1:16" s="7" customFormat="1" ht="15" customHeight="1">
      <c r="A22" s="175" t="s">
        <v>7</v>
      </c>
      <c r="B22" s="125">
        <v>162861</v>
      </c>
      <c r="C22" s="125">
        <v>7242090</v>
      </c>
      <c r="D22" s="157">
        <v>37344</v>
      </c>
      <c r="E22" s="125">
        <v>30858</v>
      </c>
      <c r="F22" s="125">
        <v>612574</v>
      </c>
      <c r="G22" s="157">
        <v>13977</v>
      </c>
      <c r="H22" s="125">
        <v>104762</v>
      </c>
      <c r="I22" s="125">
        <v>387602</v>
      </c>
      <c r="J22" s="157">
        <v>122</v>
      </c>
      <c r="K22" s="125">
        <v>12502</v>
      </c>
      <c r="L22" s="125">
        <v>84737</v>
      </c>
      <c r="M22" s="157">
        <v>158</v>
      </c>
      <c r="N22" s="125">
        <v>193360</v>
      </c>
      <c r="O22" s="125">
        <v>8324828</v>
      </c>
      <c r="P22" s="157">
        <v>34748</v>
      </c>
    </row>
    <row r="23" spans="1:16" s="10" customFormat="1" ht="15" customHeight="1">
      <c r="A23" s="120" t="s">
        <v>163</v>
      </c>
      <c r="B23" s="126">
        <v>389421</v>
      </c>
      <c r="C23" s="126">
        <v>17987483</v>
      </c>
      <c r="D23" s="158">
        <v>37543</v>
      </c>
      <c r="E23" s="126">
        <v>64378</v>
      </c>
      <c r="F23" s="126">
        <v>1342059</v>
      </c>
      <c r="G23" s="158">
        <v>14162</v>
      </c>
      <c r="H23" s="126">
        <v>259077</v>
      </c>
      <c r="I23" s="126">
        <v>965103</v>
      </c>
      <c r="J23" s="158">
        <v>127</v>
      </c>
      <c r="K23" s="126">
        <v>33897</v>
      </c>
      <c r="L23" s="126">
        <v>350705</v>
      </c>
      <c r="M23" s="158">
        <v>403</v>
      </c>
      <c r="N23" s="126">
        <v>460958</v>
      </c>
      <c r="O23" s="126">
        <v>20642594</v>
      </c>
      <c r="P23" s="158">
        <v>35046</v>
      </c>
    </row>
    <row r="25" spans="1:16" ht="15" customHeight="1">
      <c r="A25" s="121" t="s">
        <v>142</v>
      </c>
      <c r="B25" s="121"/>
      <c r="C25" s="5"/>
      <c r="D25" s="5"/>
      <c r="E25" s="5"/>
      <c r="F25" s="5"/>
      <c r="G25" s="5"/>
      <c r="H25" s="5"/>
      <c r="I25" s="5"/>
      <c r="J25" s="5"/>
      <c r="K25" s="5"/>
      <c r="L25" s="5"/>
      <c r="M25" s="5"/>
      <c r="N25" s="5"/>
      <c r="O25" s="5"/>
      <c r="P25" s="5"/>
    </row>
    <row r="26" spans="1:16" ht="15" customHeight="1">
      <c r="A26" s="121" t="s">
        <v>181</v>
      </c>
      <c r="B26" s="121"/>
      <c r="C26" s="5"/>
      <c r="D26" s="5"/>
      <c r="E26" s="5"/>
      <c r="F26" s="5"/>
      <c r="G26" s="5"/>
      <c r="H26" s="5"/>
      <c r="I26" s="5"/>
      <c r="J26" s="5"/>
      <c r="K26" s="5"/>
      <c r="L26" s="5"/>
      <c r="M26" s="5"/>
      <c r="N26" s="5"/>
      <c r="O26" s="5"/>
      <c r="P26" s="5"/>
    </row>
    <row r="27" spans="1:16" ht="15" customHeight="1">
      <c r="A27" s="121" t="s">
        <v>177</v>
      </c>
      <c r="B27" s="121"/>
      <c r="C27" s="5"/>
      <c r="D27" s="5"/>
      <c r="E27" s="5"/>
      <c r="F27" s="5"/>
      <c r="G27" s="5"/>
      <c r="H27" s="5"/>
      <c r="I27" s="5"/>
      <c r="J27" s="5"/>
      <c r="K27" s="5"/>
      <c r="L27" s="5"/>
      <c r="M27" s="5"/>
      <c r="N27" s="5"/>
      <c r="O27" s="5"/>
      <c r="P27" s="5"/>
    </row>
    <row r="28" spans="1:16" ht="15" customHeight="1">
      <c r="A28" s="108" t="s">
        <v>179</v>
      </c>
      <c r="B28" s="108"/>
      <c r="C28" s="108"/>
      <c r="D28" s="108"/>
      <c r="E28" s="108"/>
      <c r="F28" s="108"/>
      <c r="G28" s="108"/>
      <c r="H28" s="108"/>
      <c r="I28" s="108"/>
      <c r="J28" s="108"/>
      <c r="K28" s="108"/>
      <c r="L28" s="108"/>
      <c r="M28" s="108"/>
      <c r="N28" s="108"/>
      <c r="O28" s="108"/>
      <c r="P28" s="108"/>
    </row>
    <row r="29" spans="1:16" ht="15" customHeight="1">
      <c r="A29" s="121" t="s">
        <v>180</v>
      </c>
      <c r="B29" s="121"/>
      <c r="C29" s="5"/>
      <c r="D29" s="5"/>
      <c r="E29" s="5"/>
      <c r="F29" s="5"/>
      <c r="G29" s="5"/>
      <c r="H29" s="5"/>
      <c r="I29" s="5"/>
      <c r="J29" s="5"/>
      <c r="K29" s="5"/>
      <c r="L29" s="5"/>
      <c r="M29" s="5"/>
      <c r="N29" s="5"/>
      <c r="O29" s="5"/>
      <c r="P29" s="5"/>
    </row>
    <row r="30" spans="1:16" ht="15" customHeight="1">
      <c r="A30" s="121" t="s">
        <v>224</v>
      </c>
      <c r="B30" s="121"/>
      <c r="C30" s="5"/>
      <c r="D30" s="5"/>
      <c r="E30" s="5"/>
      <c r="F30" s="5"/>
      <c r="G30" s="5"/>
      <c r="H30" s="5"/>
      <c r="I30" s="5"/>
      <c r="J30" s="5"/>
      <c r="K30" s="5"/>
      <c r="L30" s="5"/>
      <c r="M30" s="5"/>
      <c r="N30" s="5"/>
      <c r="O30" s="5"/>
      <c r="P30" s="5"/>
    </row>
    <row r="31" spans="1:16" ht="15" customHeight="1">
      <c r="A31" s="113" t="s">
        <v>125</v>
      </c>
      <c r="B31" s="113"/>
      <c r="C31" s="12"/>
      <c r="D31" s="12"/>
      <c r="E31" s="12"/>
      <c r="F31" s="12"/>
      <c r="G31" s="12"/>
      <c r="H31" s="12"/>
      <c r="I31" s="12"/>
      <c r="J31" s="12"/>
      <c r="K31" s="12"/>
      <c r="L31" s="12"/>
      <c r="M31" s="12"/>
      <c r="N31" s="12"/>
      <c r="O31" s="12"/>
      <c r="P31" s="12"/>
    </row>
    <row r="32" spans="1:2" ht="15" customHeight="1">
      <c r="A32" s="113"/>
      <c r="B32" s="113"/>
    </row>
    <row r="33" spans="1:2" ht="15" customHeight="1">
      <c r="A33" s="197" t="s">
        <v>194</v>
      </c>
      <c r="B33" s="197"/>
    </row>
  </sheetData>
  <sheetProtection sheet="1"/>
  <mergeCells count="11">
    <mergeCell ref="A1:P1"/>
    <mergeCell ref="A2:P2"/>
    <mergeCell ref="A3:P3"/>
    <mergeCell ref="N8:P8"/>
    <mergeCell ref="A6:G6"/>
    <mergeCell ref="A7:G7"/>
    <mergeCell ref="A33:B33"/>
    <mergeCell ref="B8:D8"/>
    <mergeCell ref="E8:G8"/>
    <mergeCell ref="H8:J8"/>
    <mergeCell ref="K8:M8"/>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spans="1:5" ht="15" customHeight="1">
      <c r="A4" s="30"/>
      <c r="B4" s="30"/>
      <c r="C4" s="30"/>
      <c r="D4" s="30"/>
      <c r="E4" s="30"/>
    </row>
    <row r="5" spans="1:7" ht="18.75" customHeight="1">
      <c r="A5" s="32" t="str">
        <f>Contents!A5</f>
        <v>Linked Migrant Taxpayer Records from the 2014-15 Personal Income Tax and Migrants Integrated Dataset (PITMID)</v>
      </c>
      <c r="B5" s="32"/>
      <c r="C5" s="32"/>
      <c r="D5" s="32"/>
      <c r="E5" s="32"/>
      <c r="F5" s="32"/>
      <c r="G5" s="32"/>
    </row>
    <row r="6" spans="1:7" ht="15" customHeight="1">
      <c r="A6" s="198"/>
      <c r="B6" s="198"/>
      <c r="C6" s="198"/>
      <c r="D6" s="198"/>
      <c r="E6" s="198"/>
      <c r="F6" s="198"/>
      <c r="G6" s="198"/>
    </row>
    <row r="7" spans="1:7" ht="15" customHeight="1">
      <c r="A7" s="199" t="str">
        <f>"Table 2.3  "&amp;Contents!C13</f>
        <v>Table 2.3  Migrants, Sources of total income, By selected Country of birth–Humanitarian visas</v>
      </c>
      <c r="B7" s="199"/>
      <c r="C7" s="199"/>
      <c r="D7" s="199"/>
      <c r="E7" s="199"/>
      <c r="F7" s="199"/>
      <c r="G7" s="199"/>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10" customFormat="1" ht="15" customHeight="1">
      <c r="A10" s="137"/>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19" t="s">
        <v>8</v>
      </c>
      <c r="B11" s="113"/>
      <c r="C11" s="113"/>
      <c r="D11" s="113"/>
      <c r="E11" s="113"/>
      <c r="F11" s="113"/>
      <c r="G11" s="113"/>
      <c r="H11" s="113"/>
      <c r="I11" s="113"/>
      <c r="J11" s="113"/>
      <c r="K11" s="113"/>
      <c r="L11" s="113"/>
      <c r="M11" s="113"/>
      <c r="N11" s="113"/>
      <c r="O11" s="113"/>
      <c r="P11" s="113"/>
    </row>
    <row r="12" spans="1:16" ht="15" customHeight="1">
      <c r="A12" s="175" t="s">
        <v>252</v>
      </c>
      <c r="B12" s="125">
        <v>8940</v>
      </c>
      <c r="C12" s="125">
        <v>269181</v>
      </c>
      <c r="D12" s="157">
        <v>26263</v>
      </c>
      <c r="E12" s="125">
        <v>4800</v>
      </c>
      <c r="F12" s="125">
        <v>113358</v>
      </c>
      <c r="G12" s="157">
        <v>21005</v>
      </c>
      <c r="H12" s="125">
        <v>3678</v>
      </c>
      <c r="I12" s="125">
        <v>5617</v>
      </c>
      <c r="J12" s="157">
        <v>64</v>
      </c>
      <c r="K12" s="125">
        <v>631</v>
      </c>
      <c r="L12" s="125">
        <v>958</v>
      </c>
      <c r="M12" s="157">
        <v>56</v>
      </c>
      <c r="N12" s="125">
        <v>12745</v>
      </c>
      <c r="O12" s="125">
        <v>388945</v>
      </c>
      <c r="P12" s="157">
        <v>27199</v>
      </c>
    </row>
    <row r="13" spans="1:16" ht="15" customHeight="1">
      <c r="A13" s="175" t="s">
        <v>253</v>
      </c>
      <c r="B13" s="125">
        <v>9735</v>
      </c>
      <c r="C13" s="125">
        <v>326481</v>
      </c>
      <c r="D13" s="157">
        <v>29727</v>
      </c>
      <c r="E13" s="125">
        <v>3379</v>
      </c>
      <c r="F13" s="125">
        <v>61859</v>
      </c>
      <c r="G13" s="157">
        <v>16540</v>
      </c>
      <c r="H13" s="125">
        <v>4067</v>
      </c>
      <c r="I13" s="125">
        <v>1858</v>
      </c>
      <c r="J13" s="157">
        <v>65</v>
      </c>
      <c r="K13" s="125">
        <v>815</v>
      </c>
      <c r="L13" s="125">
        <v>1117</v>
      </c>
      <c r="M13" s="157">
        <v>65</v>
      </c>
      <c r="N13" s="125">
        <v>12371</v>
      </c>
      <c r="O13" s="125">
        <v>391166</v>
      </c>
      <c r="P13" s="157">
        <v>25804</v>
      </c>
    </row>
    <row r="14" spans="1:16" ht="15" customHeight="1">
      <c r="A14" s="175" t="s">
        <v>254</v>
      </c>
      <c r="B14" s="125">
        <v>6632</v>
      </c>
      <c r="C14" s="125">
        <v>206509</v>
      </c>
      <c r="D14" s="157">
        <v>22620</v>
      </c>
      <c r="E14" s="125">
        <v>2355</v>
      </c>
      <c r="F14" s="125">
        <v>47170</v>
      </c>
      <c r="G14" s="157">
        <v>16536</v>
      </c>
      <c r="H14" s="125">
        <v>2999</v>
      </c>
      <c r="I14" s="125">
        <v>7232</v>
      </c>
      <c r="J14" s="157">
        <v>100</v>
      </c>
      <c r="K14" s="125">
        <v>409</v>
      </c>
      <c r="L14" s="125">
        <v>815</v>
      </c>
      <c r="M14" s="157">
        <v>50</v>
      </c>
      <c r="N14" s="125">
        <v>8702</v>
      </c>
      <c r="O14" s="125">
        <v>261495</v>
      </c>
      <c r="P14" s="157">
        <v>21931</v>
      </c>
    </row>
    <row r="15" spans="1:16" ht="15" customHeight="1">
      <c r="A15" s="175" t="s">
        <v>255</v>
      </c>
      <c r="B15" s="125">
        <v>5444</v>
      </c>
      <c r="C15" s="125">
        <v>181276</v>
      </c>
      <c r="D15" s="157">
        <v>36074</v>
      </c>
      <c r="E15" s="125">
        <v>1044</v>
      </c>
      <c r="F15" s="125">
        <v>16074</v>
      </c>
      <c r="G15" s="157">
        <v>11629</v>
      </c>
      <c r="H15" s="125">
        <v>1563</v>
      </c>
      <c r="I15" s="125">
        <v>205</v>
      </c>
      <c r="J15" s="157">
        <v>67</v>
      </c>
      <c r="K15" s="125">
        <v>145</v>
      </c>
      <c r="L15" s="125">
        <v>296</v>
      </c>
      <c r="M15" s="157">
        <v>40</v>
      </c>
      <c r="N15" s="125">
        <v>6204</v>
      </c>
      <c r="O15" s="125">
        <v>198041</v>
      </c>
      <c r="P15" s="157">
        <v>33653</v>
      </c>
    </row>
    <row r="16" spans="1:16" ht="15" customHeight="1">
      <c r="A16" s="175" t="s">
        <v>256</v>
      </c>
      <c r="B16" s="125">
        <v>4761</v>
      </c>
      <c r="C16" s="125">
        <v>152161</v>
      </c>
      <c r="D16" s="157">
        <v>26912</v>
      </c>
      <c r="E16" s="125">
        <v>1234</v>
      </c>
      <c r="F16" s="125">
        <v>24877</v>
      </c>
      <c r="G16" s="157">
        <v>15859</v>
      </c>
      <c r="H16" s="125">
        <v>2131</v>
      </c>
      <c r="I16" s="125">
        <v>3188</v>
      </c>
      <c r="J16" s="157">
        <v>58</v>
      </c>
      <c r="K16" s="125">
        <v>263</v>
      </c>
      <c r="L16" s="125">
        <v>441</v>
      </c>
      <c r="M16" s="157">
        <v>60</v>
      </c>
      <c r="N16" s="125">
        <v>5658</v>
      </c>
      <c r="O16" s="125">
        <v>180577</v>
      </c>
      <c r="P16" s="157">
        <v>26415</v>
      </c>
    </row>
    <row r="17" spans="1:16" ht="15" customHeight="1">
      <c r="A17" s="175" t="s">
        <v>243</v>
      </c>
      <c r="B17" s="125">
        <v>2683</v>
      </c>
      <c r="C17" s="125">
        <v>116353</v>
      </c>
      <c r="D17" s="157">
        <v>43906</v>
      </c>
      <c r="E17" s="125">
        <v>391</v>
      </c>
      <c r="F17" s="125">
        <v>5694</v>
      </c>
      <c r="G17" s="157">
        <v>7791</v>
      </c>
      <c r="H17" s="125">
        <v>1296</v>
      </c>
      <c r="I17" s="125">
        <v>-434</v>
      </c>
      <c r="J17" s="157">
        <v>27</v>
      </c>
      <c r="K17" s="125">
        <v>148</v>
      </c>
      <c r="L17" s="125">
        <v>189</v>
      </c>
      <c r="M17" s="157">
        <v>67</v>
      </c>
      <c r="N17" s="125">
        <v>2857</v>
      </c>
      <c r="O17" s="125">
        <v>121400</v>
      </c>
      <c r="P17" s="157">
        <v>42727</v>
      </c>
    </row>
    <row r="18" spans="1:16" ht="15" customHeight="1">
      <c r="A18" s="175" t="s">
        <v>246</v>
      </c>
      <c r="B18" s="125">
        <v>1929</v>
      </c>
      <c r="C18" s="125">
        <v>63290</v>
      </c>
      <c r="D18" s="157">
        <v>28213</v>
      </c>
      <c r="E18" s="125">
        <v>774</v>
      </c>
      <c r="F18" s="125">
        <v>18247</v>
      </c>
      <c r="G18" s="157">
        <v>21946</v>
      </c>
      <c r="H18" s="125">
        <v>1526</v>
      </c>
      <c r="I18" s="125">
        <v>1376</v>
      </c>
      <c r="J18" s="157">
        <v>144</v>
      </c>
      <c r="K18" s="125">
        <v>174</v>
      </c>
      <c r="L18" s="125">
        <v>1311</v>
      </c>
      <c r="M18" s="157">
        <v>193</v>
      </c>
      <c r="N18" s="125">
        <v>2768</v>
      </c>
      <c r="O18" s="125">
        <v>84452</v>
      </c>
      <c r="P18" s="157">
        <v>26006</v>
      </c>
    </row>
    <row r="19" spans="1:16" ht="15" customHeight="1">
      <c r="A19" s="175" t="s">
        <v>257</v>
      </c>
      <c r="B19" s="125">
        <v>2131</v>
      </c>
      <c r="C19" s="125">
        <v>91345</v>
      </c>
      <c r="D19" s="157">
        <v>39191</v>
      </c>
      <c r="E19" s="125">
        <v>523</v>
      </c>
      <c r="F19" s="125">
        <v>15114</v>
      </c>
      <c r="G19" s="157">
        <v>25108</v>
      </c>
      <c r="H19" s="125">
        <v>1152</v>
      </c>
      <c r="I19" s="125">
        <v>4614</v>
      </c>
      <c r="J19" s="157">
        <v>96</v>
      </c>
      <c r="K19" s="125">
        <v>166</v>
      </c>
      <c r="L19" s="125">
        <v>545</v>
      </c>
      <c r="M19" s="157">
        <v>108</v>
      </c>
      <c r="N19" s="125">
        <v>2632</v>
      </c>
      <c r="O19" s="125">
        <v>111655</v>
      </c>
      <c r="P19" s="157">
        <v>37601</v>
      </c>
    </row>
    <row r="20" spans="1:16" ht="15" customHeight="1">
      <c r="A20" s="175" t="s">
        <v>258</v>
      </c>
      <c r="B20" s="125">
        <v>1893</v>
      </c>
      <c r="C20" s="125">
        <v>70190</v>
      </c>
      <c r="D20" s="157">
        <v>35476</v>
      </c>
      <c r="E20" s="125">
        <v>674</v>
      </c>
      <c r="F20" s="125">
        <v>9103</v>
      </c>
      <c r="G20" s="157">
        <v>12038</v>
      </c>
      <c r="H20" s="125">
        <v>774</v>
      </c>
      <c r="I20" s="125">
        <v>61</v>
      </c>
      <c r="J20" s="157">
        <v>81</v>
      </c>
      <c r="K20" s="125">
        <v>157</v>
      </c>
      <c r="L20" s="125">
        <v>148</v>
      </c>
      <c r="M20" s="157">
        <v>51</v>
      </c>
      <c r="N20" s="125">
        <v>2416</v>
      </c>
      <c r="O20" s="125">
        <v>79549</v>
      </c>
      <c r="P20" s="157">
        <v>27349</v>
      </c>
    </row>
    <row r="21" spans="1:16" ht="15" customHeight="1">
      <c r="A21" s="175" t="s">
        <v>259</v>
      </c>
      <c r="B21" s="125">
        <v>2197</v>
      </c>
      <c r="C21" s="125">
        <v>91506</v>
      </c>
      <c r="D21" s="157">
        <v>41403</v>
      </c>
      <c r="E21" s="125">
        <v>221</v>
      </c>
      <c r="F21" s="125">
        <v>3153</v>
      </c>
      <c r="G21" s="157">
        <v>11969</v>
      </c>
      <c r="H21" s="125">
        <v>785</v>
      </c>
      <c r="I21" s="125">
        <v>-29</v>
      </c>
      <c r="J21" s="157">
        <v>32</v>
      </c>
      <c r="K21" s="125">
        <v>146</v>
      </c>
      <c r="L21" s="125">
        <v>191</v>
      </c>
      <c r="M21" s="157">
        <v>67</v>
      </c>
      <c r="N21" s="125">
        <v>2328</v>
      </c>
      <c r="O21" s="125">
        <v>94796</v>
      </c>
      <c r="P21" s="157">
        <v>40013</v>
      </c>
    </row>
    <row r="22" spans="1:16" s="7" customFormat="1" ht="15" customHeight="1">
      <c r="A22" s="175" t="s">
        <v>7</v>
      </c>
      <c r="B22" s="125">
        <v>20192</v>
      </c>
      <c r="C22" s="125">
        <v>684274</v>
      </c>
      <c r="D22" s="157">
        <v>29080</v>
      </c>
      <c r="E22" s="125">
        <v>4605</v>
      </c>
      <c r="F22" s="125">
        <v>82735</v>
      </c>
      <c r="G22" s="157">
        <v>15221</v>
      </c>
      <c r="H22" s="125">
        <v>8869</v>
      </c>
      <c r="I22" s="125">
        <v>9640</v>
      </c>
      <c r="J22" s="157">
        <v>64</v>
      </c>
      <c r="K22" s="125">
        <v>1158</v>
      </c>
      <c r="L22" s="125">
        <v>2467</v>
      </c>
      <c r="M22" s="157">
        <v>70</v>
      </c>
      <c r="N22" s="125">
        <v>23871</v>
      </c>
      <c r="O22" s="125">
        <v>779452</v>
      </c>
      <c r="P22" s="157">
        <v>27026</v>
      </c>
    </row>
    <row r="23" spans="1:16" s="10" customFormat="1" ht="15" customHeight="1">
      <c r="A23" s="120" t="s">
        <v>45</v>
      </c>
      <c r="B23" s="126">
        <v>66614</v>
      </c>
      <c r="C23" s="126">
        <v>2255787</v>
      </c>
      <c r="D23" s="158">
        <v>30312</v>
      </c>
      <c r="E23" s="126">
        <v>20026</v>
      </c>
      <c r="F23" s="126">
        <v>397703</v>
      </c>
      <c r="G23" s="158">
        <v>17199</v>
      </c>
      <c r="H23" s="126">
        <v>28872</v>
      </c>
      <c r="I23" s="126">
        <v>33838</v>
      </c>
      <c r="J23" s="158">
        <v>65</v>
      </c>
      <c r="K23" s="126">
        <v>4212</v>
      </c>
      <c r="L23" s="126">
        <v>8535</v>
      </c>
      <c r="M23" s="158">
        <v>65</v>
      </c>
      <c r="N23" s="126">
        <v>82651</v>
      </c>
      <c r="O23" s="126">
        <v>2696257</v>
      </c>
      <c r="P23" s="158">
        <v>27898</v>
      </c>
    </row>
    <row r="25" spans="1:16" ht="15" customHeight="1">
      <c r="A25" s="121" t="s">
        <v>142</v>
      </c>
      <c r="B25" s="5"/>
      <c r="C25" s="5"/>
      <c r="D25" s="5"/>
      <c r="E25" s="5"/>
      <c r="F25" s="5"/>
      <c r="G25" s="5"/>
      <c r="H25" s="5"/>
      <c r="I25" s="5"/>
      <c r="J25" s="5"/>
      <c r="K25" s="5"/>
      <c r="L25" s="5"/>
      <c r="M25" s="5"/>
      <c r="N25" s="5"/>
      <c r="O25" s="5"/>
      <c r="P25" s="5"/>
    </row>
    <row r="26" spans="1:16" ht="15" customHeight="1">
      <c r="A26" s="121" t="s">
        <v>181</v>
      </c>
      <c r="B26" s="5"/>
      <c r="C26" s="5"/>
      <c r="D26" s="5"/>
      <c r="E26" s="5"/>
      <c r="F26" s="5"/>
      <c r="G26" s="5"/>
      <c r="H26" s="5"/>
      <c r="I26" s="5"/>
      <c r="J26" s="5"/>
      <c r="K26" s="5"/>
      <c r="L26" s="5"/>
      <c r="M26" s="5"/>
      <c r="N26" s="5"/>
      <c r="O26" s="5"/>
      <c r="P26" s="5"/>
    </row>
    <row r="27" spans="1:16" ht="15" customHeight="1">
      <c r="A27" s="121" t="s">
        <v>177</v>
      </c>
      <c r="B27" s="108"/>
      <c r="C27" s="108"/>
      <c r="D27" s="108"/>
      <c r="E27" s="108"/>
      <c r="F27" s="108"/>
      <c r="G27" s="108"/>
      <c r="H27" s="108"/>
      <c r="I27" s="108"/>
      <c r="J27" s="108"/>
      <c r="K27" s="108"/>
      <c r="L27" s="108"/>
      <c r="M27" s="108"/>
      <c r="N27" s="108"/>
      <c r="O27" s="108"/>
      <c r="P27" s="108"/>
    </row>
    <row r="28" spans="1:16" ht="15" customHeight="1">
      <c r="A28" s="108" t="s">
        <v>179</v>
      </c>
      <c r="B28" s="5"/>
      <c r="C28" s="5"/>
      <c r="D28" s="5"/>
      <c r="E28" s="5"/>
      <c r="F28" s="5"/>
      <c r="G28" s="5"/>
      <c r="H28" s="5"/>
      <c r="I28" s="5"/>
      <c r="J28" s="5"/>
      <c r="K28" s="5"/>
      <c r="L28" s="5"/>
      <c r="M28" s="5"/>
      <c r="N28" s="5"/>
      <c r="O28" s="5"/>
      <c r="P28" s="5"/>
    </row>
    <row r="29" spans="1:16" ht="15" customHeight="1">
      <c r="A29" s="121" t="s">
        <v>180</v>
      </c>
      <c r="B29" s="5"/>
      <c r="C29" s="5"/>
      <c r="D29" s="5"/>
      <c r="E29" s="5"/>
      <c r="F29" s="5"/>
      <c r="G29" s="5"/>
      <c r="H29" s="5"/>
      <c r="I29" s="5"/>
      <c r="J29" s="5"/>
      <c r="K29" s="5"/>
      <c r="L29" s="5"/>
      <c r="M29" s="5"/>
      <c r="N29" s="5"/>
      <c r="O29" s="5"/>
      <c r="P29" s="5"/>
    </row>
    <row r="30" spans="1:16" ht="15" customHeight="1">
      <c r="A30" s="121" t="s">
        <v>224</v>
      </c>
      <c r="B30" s="12"/>
      <c r="C30" s="12"/>
      <c r="D30" s="12"/>
      <c r="E30" s="12"/>
      <c r="F30" s="12"/>
      <c r="G30" s="12"/>
      <c r="H30" s="12"/>
      <c r="I30" s="12"/>
      <c r="J30" s="12"/>
      <c r="K30" s="12"/>
      <c r="L30" s="12"/>
      <c r="M30" s="12"/>
      <c r="N30" s="12"/>
      <c r="O30" s="12"/>
      <c r="P30" s="12"/>
    </row>
    <row r="31" ht="15" customHeight="1">
      <c r="A31" s="113" t="s">
        <v>125</v>
      </c>
    </row>
    <row r="32" ht="15" customHeight="1">
      <c r="A32" s="113"/>
    </row>
    <row r="33" spans="1:2" ht="15" customHeight="1">
      <c r="A33" s="122" t="s">
        <v>194</v>
      </c>
      <c r="B33" s="110"/>
    </row>
  </sheetData>
  <sheetProtection sheet="1"/>
  <mergeCells count="10">
    <mergeCell ref="A1:P1"/>
    <mergeCell ref="A2:P2"/>
    <mergeCell ref="A3:P3"/>
    <mergeCell ref="N8:P8"/>
    <mergeCell ref="A6:G6"/>
    <mergeCell ref="A7:G7"/>
    <mergeCell ref="B8:D8"/>
    <mergeCell ref="E8:G8"/>
    <mergeCell ref="H8:J8"/>
    <mergeCell ref="K8:M8"/>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spans="1:5" ht="15" customHeight="1">
      <c r="A4" s="30"/>
      <c r="B4" s="30"/>
      <c r="C4" s="30"/>
      <c r="D4" s="30"/>
      <c r="E4" s="30"/>
    </row>
    <row r="5" spans="1:7" ht="18.75" customHeight="1">
      <c r="A5" s="32" t="str">
        <f>Contents!A5</f>
        <v>Linked Migrant Taxpayer Records from the 2014-15 Personal Income Tax and Migrants Integrated Dataset (PITMID)</v>
      </c>
      <c r="B5" s="32"/>
      <c r="C5" s="32"/>
      <c r="D5" s="32"/>
      <c r="E5" s="32"/>
      <c r="F5" s="32"/>
      <c r="G5" s="32"/>
    </row>
    <row r="6" spans="1:7" ht="15" customHeight="1">
      <c r="A6" s="198"/>
      <c r="B6" s="198"/>
      <c r="C6" s="198"/>
      <c r="D6" s="198"/>
      <c r="E6" s="198"/>
      <c r="F6" s="198"/>
      <c r="G6" s="198"/>
    </row>
    <row r="7" spans="1:7" ht="15" customHeight="1">
      <c r="A7" s="199" t="str">
        <f>"Table 2.4  "&amp;Contents!C14</f>
        <v>Table 2.4  Migrants, Sources of total income, By selected Country of birth–Provisional visas</v>
      </c>
      <c r="B7" s="199"/>
      <c r="C7" s="199"/>
      <c r="D7" s="199"/>
      <c r="E7" s="199"/>
      <c r="F7" s="199"/>
      <c r="G7" s="199"/>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10" customFormat="1" ht="15" customHeight="1">
      <c r="A10" s="137"/>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92" t="s">
        <v>8</v>
      </c>
    </row>
    <row r="12" spans="1:16" ht="15" customHeight="1">
      <c r="A12" s="175" t="s">
        <v>237</v>
      </c>
      <c r="B12" s="138">
        <v>13858</v>
      </c>
      <c r="C12" s="138">
        <v>265140</v>
      </c>
      <c r="D12" s="157">
        <v>14906</v>
      </c>
      <c r="E12" s="125">
        <v>2110</v>
      </c>
      <c r="F12" s="125">
        <v>27110</v>
      </c>
      <c r="G12" s="125">
        <v>10962</v>
      </c>
      <c r="H12" s="125">
        <v>5694</v>
      </c>
      <c r="I12" s="125">
        <v>2054</v>
      </c>
      <c r="J12" s="157">
        <v>26</v>
      </c>
      <c r="K12" s="125">
        <v>234</v>
      </c>
      <c r="L12" s="125">
        <v>666</v>
      </c>
      <c r="M12" s="125">
        <v>90</v>
      </c>
      <c r="N12" s="125">
        <v>15114</v>
      </c>
      <c r="O12" s="125">
        <v>294733</v>
      </c>
      <c r="P12" s="157">
        <v>16280</v>
      </c>
    </row>
    <row r="13" spans="1:16" ht="15" customHeight="1">
      <c r="A13" s="175" t="s">
        <v>246</v>
      </c>
      <c r="B13" s="138">
        <v>7593</v>
      </c>
      <c r="C13" s="138">
        <v>90428</v>
      </c>
      <c r="D13" s="157">
        <v>6425</v>
      </c>
      <c r="E13" s="125">
        <v>385</v>
      </c>
      <c r="F13" s="125">
        <v>4631</v>
      </c>
      <c r="G13" s="125">
        <v>12933</v>
      </c>
      <c r="H13" s="125">
        <v>3299</v>
      </c>
      <c r="I13" s="125">
        <v>4092</v>
      </c>
      <c r="J13" s="157">
        <v>150</v>
      </c>
      <c r="K13" s="125">
        <v>73</v>
      </c>
      <c r="L13" s="125">
        <v>121</v>
      </c>
      <c r="M13" s="125">
        <v>142</v>
      </c>
      <c r="N13" s="125">
        <v>8315</v>
      </c>
      <c r="O13" s="125">
        <v>99488</v>
      </c>
      <c r="P13" s="157">
        <v>6421</v>
      </c>
    </row>
    <row r="14" spans="1:16" ht="15" customHeight="1">
      <c r="A14" s="175" t="s">
        <v>247</v>
      </c>
      <c r="B14" s="138">
        <v>6229</v>
      </c>
      <c r="C14" s="138">
        <v>138446</v>
      </c>
      <c r="D14" s="157">
        <v>19702</v>
      </c>
      <c r="E14" s="125">
        <v>398</v>
      </c>
      <c r="F14" s="125">
        <v>5012</v>
      </c>
      <c r="G14" s="125">
        <v>8197</v>
      </c>
      <c r="H14" s="125">
        <v>3189</v>
      </c>
      <c r="I14" s="125">
        <v>274</v>
      </c>
      <c r="J14" s="157">
        <v>28</v>
      </c>
      <c r="K14" s="125">
        <v>87</v>
      </c>
      <c r="L14" s="125">
        <v>78</v>
      </c>
      <c r="M14" s="125">
        <v>46</v>
      </c>
      <c r="N14" s="125">
        <v>6436</v>
      </c>
      <c r="O14" s="125">
        <v>143817</v>
      </c>
      <c r="P14" s="157">
        <v>20107</v>
      </c>
    </row>
    <row r="15" spans="1:16" ht="15" customHeight="1">
      <c r="A15" s="175" t="s">
        <v>260</v>
      </c>
      <c r="B15" s="138">
        <v>2981</v>
      </c>
      <c r="C15" s="138">
        <v>54631</v>
      </c>
      <c r="D15" s="157">
        <v>15802</v>
      </c>
      <c r="E15" s="125">
        <v>593</v>
      </c>
      <c r="F15" s="125">
        <v>7218</v>
      </c>
      <c r="G15" s="125">
        <v>10565</v>
      </c>
      <c r="H15" s="125">
        <v>832</v>
      </c>
      <c r="I15" s="125">
        <v>291</v>
      </c>
      <c r="J15" s="157">
        <v>24</v>
      </c>
      <c r="K15" s="125">
        <v>72</v>
      </c>
      <c r="L15" s="125">
        <v>390</v>
      </c>
      <c r="M15" s="125">
        <v>1200</v>
      </c>
      <c r="N15" s="125">
        <v>3352</v>
      </c>
      <c r="O15" s="125">
        <v>62417</v>
      </c>
      <c r="P15" s="157">
        <v>16787</v>
      </c>
    </row>
    <row r="16" spans="1:16" ht="15" customHeight="1">
      <c r="A16" s="175" t="s">
        <v>242</v>
      </c>
      <c r="B16" s="138">
        <v>2308</v>
      </c>
      <c r="C16" s="138">
        <v>38014</v>
      </c>
      <c r="D16" s="157">
        <v>12615</v>
      </c>
      <c r="E16" s="125">
        <v>84</v>
      </c>
      <c r="F16" s="125">
        <v>1782</v>
      </c>
      <c r="G16" s="125">
        <v>13910</v>
      </c>
      <c r="H16" s="125">
        <v>1000</v>
      </c>
      <c r="I16" s="125">
        <v>589</v>
      </c>
      <c r="J16" s="157">
        <v>70</v>
      </c>
      <c r="K16" s="125">
        <v>19</v>
      </c>
      <c r="L16" s="125">
        <v>55</v>
      </c>
      <c r="M16" s="125">
        <v>125</v>
      </c>
      <c r="N16" s="125">
        <v>2425</v>
      </c>
      <c r="O16" s="125">
        <v>40432</v>
      </c>
      <c r="P16" s="157">
        <v>12888</v>
      </c>
    </row>
    <row r="17" spans="1:16" ht="15" customHeight="1">
      <c r="A17" s="175" t="s">
        <v>251</v>
      </c>
      <c r="B17" s="138">
        <v>1912</v>
      </c>
      <c r="C17" s="138">
        <v>35691</v>
      </c>
      <c r="D17" s="157">
        <v>14745</v>
      </c>
      <c r="E17" s="125">
        <v>59</v>
      </c>
      <c r="F17" s="125">
        <v>821</v>
      </c>
      <c r="G17" s="125">
        <v>11000</v>
      </c>
      <c r="H17" s="125">
        <v>1030</v>
      </c>
      <c r="I17" s="125">
        <v>1000</v>
      </c>
      <c r="J17" s="157">
        <v>101</v>
      </c>
      <c r="K17" s="125">
        <v>30</v>
      </c>
      <c r="L17" s="125">
        <v>77</v>
      </c>
      <c r="M17" s="125">
        <v>111</v>
      </c>
      <c r="N17" s="125">
        <v>2008</v>
      </c>
      <c r="O17" s="125">
        <v>37653</v>
      </c>
      <c r="P17" s="157">
        <v>15024</v>
      </c>
    </row>
    <row r="18" spans="1:16" ht="15" customHeight="1">
      <c r="A18" s="175" t="s">
        <v>244</v>
      </c>
      <c r="B18" s="138">
        <v>1836</v>
      </c>
      <c r="C18" s="138">
        <v>32748</v>
      </c>
      <c r="D18" s="157">
        <v>14666</v>
      </c>
      <c r="E18" s="125">
        <v>154</v>
      </c>
      <c r="F18" s="125">
        <v>2185</v>
      </c>
      <c r="G18" s="125">
        <v>11506</v>
      </c>
      <c r="H18" s="125">
        <v>762</v>
      </c>
      <c r="I18" s="125">
        <v>444</v>
      </c>
      <c r="J18" s="157">
        <v>65</v>
      </c>
      <c r="K18" s="125">
        <v>23</v>
      </c>
      <c r="L18" s="125">
        <v>36</v>
      </c>
      <c r="M18" s="125">
        <v>49</v>
      </c>
      <c r="N18" s="125">
        <v>1964</v>
      </c>
      <c r="O18" s="125">
        <v>35620</v>
      </c>
      <c r="P18" s="157">
        <v>14847</v>
      </c>
    </row>
    <row r="19" spans="1:16" ht="15" customHeight="1">
      <c r="A19" s="175" t="s">
        <v>239</v>
      </c>
      <c r="B19" s="138">
        <v>1842</v>
      </c>
      <c r="C19" s="138">
        <v>44258</v>
      </c>
      <c r="D19" s="157">
        <v>21642</v>
      </c>
      <c r="E19" s="125">
        <v>70</v>
      </c>
      <c r="F19" s="125">
        <v>1017</v>
      </c>
      <c r="G19" s="125">
        <v>9230</v>
      </c>
      <c r="H19" s="125">
        <v>673</v>
      </c>
      <c r="I19" s="125">
        <v>550</v>
      </c>
      <c r="J19" s="157">
        <v>30</v>
      </c>
      <c r="K19" s="125">
        <v>33</v>
      </c>
      <c r="L19" s="125">
        <v>42</v>
      </c>
      <c r="M19" s="125">
        <v>78</v>
      </c>
      <c r="N19" s="125">
        <v>1890</v>
      </c>
      <c r="O19" s="125">
        <v>45833</v>
      </c>
      <c r="P19" s="157">
        <v>21643</v>
      </c>
    </row>
    <row r="20" spans="1:16" ht="15" customHeight="1">
      <c r="A20" s="175" t="s">
        <v>243</v>
      </c>
      <c r="B20" s="138">
        <v>1580</v>
      </c>
      <c r="C20" s="138">
        <v>34274</v>
      </c>
      <c r="D20" s="157">
        <v>18901</v>
      </c>
      <c r="E20" s="125">
        <v>418</v>
      </c>
      <c r="F20" s="125">
        <v>4810</v>
      </c>
      <c r="G20" s="125">
        <v>9691</v>
      </c>
      <c r="H20" s="125">
        <v>698</v>
      </c>
      <c r="I20" s="125">
        <v>210</v>
      </c>
      <c r="J20" s="157">
        <v>22</v>
      </c>
      <c r="K20" s="125">
        <v>51</v>
      </c>
      <c r="L20" s="125">
        <v>77</v>
      </c>
      <c r="M20" s="125">
        <v>54</v>
      </c>
      <c r="N20" s="125">
        <v>1769</v>
      </c>
      <c r="O20" s="125">
        <v>39505</v>
      </c>
      <c r="P20" s="157">
        <v>20152</v>
      </c>
    </row>
    <row r="21" spans="1:16" ht="15" customHeight="1">
      <c r="A21" s="175" t="s">
        <v>241</v>
      </c>
      <c r="B21" s="138">
        <v>1585</v>
      </c>
      <c r="C21" s="138">
        <v>24266</v>
      </c>
      <c r="D21" s="157">
        <v>8642</v>
      </c>
      <c r="E21" s="125">
        <v>35</v>
      </c>
      <c r="F21" s="125">
        <v>362</v>
      </c>
      <c r="G21" s="125">
        <v>4897</v>
      </c>
      <c r="H21" s="125">
        <v>761</v>
      </c>
      <c r="I21" s="125">
        <v>1357</v>
      </c>
      <c r="J21" s="157">
        <v>150</v>
      </c>
      <c r="K21" s="125">
        <v>24</v>
      </c>
      <c r="L21" s="125">
        <v>55</v>
      </c>
      <c r="M21" s="125">
        <v>181</v>
      </c>
      <c r="N21" s="125">
        <v>1711</v>
      </c>
      <c r="O21" s="125">
        <v>26010</v>
      </c>
      <c r="P21" s="157">
        <v>8368</v>
      </c>
    </row>
    <row r="22" spans="1:16" s="7" customFormat="1" ht="15" customHeight="1">
      <c r="A22" s="175" t="s">
        <v>7</v>
      </c>
      <c r="B22" s="138">
        <v>13337</v>
      </c>
      <c r="C22" s="138">
        <v>284082</v>
      </c>
      <c r="D22" s="157">
        <v>16835</v>
      </c>
      <c r="E22" s="125">
        <v>1257</v>
      </c>
      <c r="F22" s="125">
        <v>17096</v>
      </c>
      <c r="G22" s="125">
        <v>9643</v>
      </c>
      <c r="H22" s="125">
        <v>6029</v>
      </c>
      <c r="I22" s="125">
        <v>4413</v>
      </c>
      <c r="J22" s="157">
        <v>60</v>
      </c>
      <c r="K22" s="125">
        <v>257</v>
      </c>
      <c r="L22" s="125">
        <v>813</v>
      </c>
      <c r="M22" s="125">
        <v>95</v>
      </c>
      <c r="N22" s="125">
        <v>14110</v>
      </c>
      <c r="O22" s="125">
        <v>306608</v>
      </c>
      <c r="P22" s="157">
        <v>17481</v>
      </c>
    </row>
    <row r="23" spans="1:16" s="10" customFormat="1" ht="15" customHeight="1">
      <c r="A23" s="4" t="s">
        <v>45</v>
      </c>
      <c r="B23" s="139">
        <v>55196</v>
      </c>
      <c r="C23" s="139">
        <v>1043790</v>
      </c>
      <c r="D23" s="158">
        <v>14527</v>
      </c>
      <c r="E23" s="126">
        <v>5577</v>
      </c>
      <c r="F23" s="126">
        <v>72720</v>
      </c>
      <c r="G23" s="126">
        <v>10500</v>
      </c>
      <c r="H23" s="126">
        <v>24024</v>
      </c>
      <c r="I23" s="126">
        <v>15474</v>
      </c>
      <c r="J23" s="158">
        <v>49</v>
      </c>
      <c r="K23" s="126">
        <v>902</v>
      </c>
      <c r="L23" s="126">
        <v>2461</v>
      </c>
      <c r="M23" s="126">
        <v>87</v>
      </c>
      <c r="N23" s="126">
        <v>59246</v>
      </c>
      <c r="O23" s="126">
        <v>1134445</v>
      </c>
      <c r="P23" s="158">
        <v>15220</v>
      </c>
    </row>
    <row r="25" spans="1:16" ht="15" customHeight="1">
      <c r="A25" s="5" t="s">
        <v>142</v>
      </c>
      <c r="B25" s="5"/>
      <c r="C25" s="5"/>
      <c r="D25" s="5"/>
      <c r="E25" s="5"/>
      <c r="F25" s="5"/>
      <c r="G25" s="5"/>
      <c r="H25" s="5"/>
      <c r="I25" s="5"/>
      <c r="J25" s="5"/>
      <c r="K25" s="5"/>
      <c r="L25" s="5"/>
      <c r="M25" s="5"/>
      <c r="N25" s="5"/>
      <c r="O25" s="5"/>
      <c r="P25" s="5"/>
    </row>
    <row r="26" spans="1:16" ht="15" customHeight="1">
      <c r="A26" s="5" t="s">
        <v>181</v>
      </c>
      <c r="B26" s="5"/>
      <c r="C26" s="5"/>
      <c r="D26" s="5"/>
      <c r="E26" s="5"/>
      <c r="F26" s="5"/>
      <c r="G26" s="5"/>
      <c r="H26" s="5"/>
      <c r="I26" s="5"/>
      <c r="J26" s="5"/>
      <c r="K26" s="5"/>
      <c r="L26" s="5"/>
      <c r="M26" s="5"/>
      <c r="N26" s="5"/>
      <c r="O26" s="5"/>
      <c r="P26" s="5"/>
    </row>
    <row r="27" spans="1:16" ht="15" customHeight="1">
      <c r="A27" s="5" t="s">
        <v>177</v>
      </c>
      <c r="B27" s="107"/>
      <c r="C27" s="107"/>
      <c r="D27" s="107"/>
      <c r="E27" s="107"/>
      <c r="F27" s="107"/>
      <c r="G27" s="107"/>
      <c r="H27" s="107"/>
      <c r="I27" s="107"/>
      <c r="J27" s="107"/>
      <c r="K27" s="107"/>
      <c r="L27" s="107"/>
      <c r="M27" s="107"/>
      <c r="N27" s="107"/>
      <c r="O27" s="107"/>
      <c r="P27" s="107"/>
    </row>
    <row r="28" spans="1:16" ht="15" customHeight="1">
      <c r="A28" s="107" t="s">
        <v>179</v>
      </c>
      <c r="B28" s="5"/>
      <c r="C28" s="5"/>
      <c r="D28" s="5"/>
      <c r="E28" s="5"/>
      <c r="F28" s="5"/>
      <c r="G28" s="5"/>
      <c r="H28" s="5"/>
      <c r="I28" s="5"/>
      <c r="J28" s="5"/>
      <c r="K28" s="5"/>
      <c r="L28" s="5"/>
      <c r="M28" s="5"/>
      <c r="N28" s="5"/>
      <c r="O28" s="5"/>
      <c r="P28" s="5"/>
    </row>
    <row r="29" spans="1:16" ht="15" customHeight="1">
      <c r="A29" s="5" t="s">
        <v>180</v>
      </c>
      <c r="B29" s="5"/>
      <c r="C29" s="5"/>
      <c r="D29" s="5"/>
      <c r="E29" s="5"/>
      <c r="F29" s="5"/>
      <c r="G29" s="5"/>
      <c r="H29" s="5"/>
      <c r="I29" s="5"/>
      <c r="J29" s="5"/>
      <c r="K29" s="5"/>
      <c r="L29" s="5"/>
      <c r="M29" s="5"/>
      <c r="N29" s="5"/>
      <c r="O29" s="5"/>
      <c r="P29" s="5"/>
    </row>
    <row r="30" spans="1:16" ht="15" customHeight="1">
      <c r="A30" s="5" t="s">
        <v>224</v>
      </c>
      <c r="B30" s="12"/>
      <c r="C30" s="12"/>
      <c r="D30" s="12"/>
      <c r="E30" s="12"/>
      <c r="F30" s="12"/>
      <c r="G30" s="12"/>
      <c r="H30" s="12"/>
      <c r="I30" s="12"/>
      <c r="J30" s="12"/>
      <c r="K30" s="12"/>
      <c r="L30" s="12"/>
      <c r="M30" s="12"/>
      <c r="N30" s="12"/>
      <c r="O30" s="12"/>
      <c r="P30" s="12"/>
    </row>
    <row r="31" spans="1:16" ht="15" customHeight="1">
      <c r="A31" s="12" t="s">
        <v>125</v>
      </c>
      <c r="B31" s="12"/>
      <c r="C31" s="12"/>
      <c r="D31" s="12"/>
      <c r="E31" s="12"/>
      <c r="F31" s="12"/>
      <c r="G31" s="12"/>
      <c r="H31" s="12"/>
      <c r="I31" s="12"/>
      <c r="J31" s="12"/>
      <c r="K31" s="12"/>
      <c r="L31" s="12"/>
      <c r="M31" s="12"/>
      <c r="N31" s="12"/>
      <c r="O31" s="12"/>
      <c r="P31" s="12"/>
    </row>
    <row r="33" spans="1:2" ht="15" customHeight="1">
      <c r="A33" s="110" t="s">
        <v>194</v>
      </c>
      <c r="B33" s="110"/>
    </row>
  </sheetData>
  <sheetProtection sheet="1"/>
  <mergeCells count="10">
    <mergeCell ref="A1:P1"/>
    <mergeCell ref="A2:P2"/>
    <mergeCell ref="A3:P3"/>
    <mergeCell ref="N8:P8"/>
    <mergeCell ref="A6:G6"/>
    <mergeCell ref="A7:G7"/>
    <mergeCell ref="B8:D8"/>
    <mergeCell ref="E8:G8"/>
    <mergeCell ref="H8:J8"/>
    <mergeCell ref="K8:M8"/>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92" t="s">
        <v>160</v>
      </c>
      <c r="B1" s="192"/>
      <c r="C1" s="192"/>
      <c r="D1" s="192"/>
      <c r="E1" s="192"/>
      <c r="F1" s="192"/>
      <c r="G1" s="192"/>
      <c r="H1" s="192"/>
      <c r="I1" s="192"/>
      <c r="J1" s="192"/>
      <c r="K1" s="192"/>
      <c r="L1" s="192"/>
      <c r="M1" s="192"/>
      <c r="N1" s="192"/>
      <c r="O1" s="192"/>
      <c r="P1" s="192"/>
    </row>
    <row r="2" spans="1:16" ht="18.75" customHeight="1">
      <c r="A2" s="193" t="str">
        <f>Contents!A2</f>
        <v>34180DS0001 Personal Income of Migrants, Australia, 2014-15</v>
      </c>
      <c r="B2" s="193"/>
      <c r="C2" s="193"/>
      <c r="D2" s="193"/>
      <c r="E2" s="193"/>
      <c r="F2" s="193"/>
      <c r="G2" s="193"/>
      <c r="H2" s="193"/>
      <c r="I2" s="193"/>
      <c r="J2" s="193"/>
      <c r="K2" s="193"/>
      <c r="L2" s="193"/>
      <c r="M2" s="193"/>
      <c r="N2" s="193"/>
      <c r="O2" s="193"/>
      <c r="P2" s="193"/>
    </row>
    <row r="3" spans="1:16" ht="15" customHeight="1">
      <c r="A3" s="194" t="s">
        <v>218</v>
      </c>
      <c r="B3" s="194"/>
      <c r="C3" s="194"/>
      <c r="D3" s="194"/>
      <c r="E3" s="194"/>
      <c r="F3" s="194"/>
      <c r="G3" s="194"/>
      <c r="H3" s="194"/>
      <c r="I3" s="194"/>
      <c r="J3" s="194"/>
      <c r="K3" s="194"/>
      <c r="L3" s="194"/>
      <c r="M3" s="194"/>
      <c r="N3" s="194"/>
      <c r="O3" s="194"/>
      <c r="P3" s="194"/>
    </row>
    <row r="4" spans="1:4" ht="15" customHeight="1">
      <c r="A4" s="30"/>
      <c r="B4" s="31"/>
      <c r="C4" s="31"/>
      <c r="D4" s="31"/>
    </row>
    <row r="5" ht="18.75" customHeight="1">
      <c r="A5" s="32" t="str">
        <f>Contents!A5</f>
        <v>Linked Migrant Taxpayer Records from the 2014-15 Personal Income Tax and Migrants Integrated Dataset (PITMID)</v>
      </c>
    </row>
    <row r="6" ht="15" customHeight="1">
      <c r="A6" s="32"/>
    </row>
    <row r="7" ht="15" customHeight="1">
      <c r="A7" s="33" t="str">
        <f>"Table 3  "&amp;Contents!C15</f>
        <v>Table 3  Migrants, Sources of total income, By Sex and Age group</v>
      </c>
    </row>
    <row r="8" spans="2:16" s="66" customFormat="1" ht="22.5" customHeight="1">
      <c r="B8" s="195" t="s">
        <v>89</v>
      </c>
      <c r="C8" s="195"/>
      <c r="D8" s="195"/>
      <c r="E8" s="195" t="s">
        <v>91</v>
      </c>
      <c r="F8" s="195"/>
      <c r="G8" s="195"/>
      <c r="H8" s="195" t="s">
        <v>109</v>
      </c>
      <c r="I8" s="195"/>
      <c r="J8" s="195"/>
      <c r="K8" s="195" t="s">
        <v>174</v>
      </c>
      <c r="L8" s="195"/>
      <c r="M8" s="195"/>
      <c r="N8" s="195" t="s">
        <v>175</v>
      </c>
      <c r="O8" s="195"/>
      <c r="P8" s="195"/>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176</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3" t="s">
        <v>43</v>
      </c>
      <c r="C11" s="12"/>
      <c r="F11" s="12"/>
      <c r="I11" s="12"/>
      <c r="L11" s="12"/>
      <c r="O11" s="12"/>
    </row>
    <row r="12" spans="1:16" ht="15" customHeight="1">
      <c r="A12" s="13" t="s">
        <v>133</v>
      </c>
      <c r="B12" s="147">
        <v>13615</v>
      </c>
      <c r="C12" s="147">
        <v>110983</v>
      </c>
      <c r="D12" s="147">
        <v>4627</v>
      </c>
      <c r="E12" s="147">
        <v>194</v>
      </c>
      <c r="F12" s="147">
        <v>3234</v>
      </c>
      <c r="G12" s="147">
        <v>10589</v>
      </c>
      <c r="H12" s="147">
        <v>3177</v>
      </c>
      <c r="I12" s="147">
        <v>12594</v>
      </c>
      <c r="J12" s="147">
        <v>29</v>
      </c>
      <c r="K12" s="147">
        <v>87</v>
      </c>
      <c r="L12" s="147">
        <v>1139</v>
      </c>
      <c r="M12" s="147">
        <v>1072</v>
      </c>
      <c r="N12" s="147">
        <v>14104</v>
      </c>
      <c r="O12" s="147">
        <v>127604</v>
      </c>
      <c r="P12" s="147">
        <v>4712</v>
      </c>
    </row>
    <row r="13" spans="1:16" ht="15" customHeight="1">
      <c r="A13" s="13" t="s">
        <v>54</v>
      </c>
      <c r="B13" s="147">
        <v>94786</v>
      </c>
      <c r="C13" s="147">
        <v>2530958</v>
      </c>
      <c r="D13" s="147">
        <v>20800</v>
      </c>
      <c r="E13" s="147">
        <v>9100</v>
      </c>
      <c r="F13" s="147">
        <v>144976</v>
      </c>
      <c r="G13" s="147">
        <v>12431</v>
      </c>
      <c r="H13" s="147">
        <v>44492</v>
      </c>
      <c r="I13" s="147">
        <v>75002</v>
      </c>
      <c r="J13" s="147">
        <v>57</v>
      </c>
      <c r="K13" s="147">
        <v>2245</v>
      </c>
      <c r="L13" s="147">
        <v>6162</v>
      </c>
      <c r="M13" s="147">
        <v>65</v>
      </c>
      <c r="N13" s="147">
        <v>101445</v>
      </c>
      <c r="O13" s="147">
        <v>2756026</v>
      </c>
      <c r="P13" s="147">
        <v>21299</v>
      </c>
    </row>
    <row r="14" spans="1:16" ht="15" customHeight="1">
      <c r="A14" s="13" t="s">
        <v>36</v>
      </c>
      <c r="B14" s="147">
        <v>318705</v>
      </c>
      <c r="C14" s="147">
        <v>19200588</v>
      </c>
      <c r="D14" s="147">
        <v>53900</v>
      </c>
      <c r="E14" s="147">
        <v>52724</v>
      </c>
      <c r="F14" s="147">
        <v>1031553</v>
      </c>
      <c r="G14" s="147">
        <v>14077</v>
      </c>
      <c r="H14" s="147">
        <v>205762</v>
      </c>
      <c r="I14" s="147">
        <v>181766</v>
      </c>
      <c r="J14" s="147">
        <v>109</v>
      </c>
      <c r="K14" s="147">
        <v>18455</v>
      </c>
      <c r="L14" s="147">
        <v>45964</v>
      </c>
      <c r="M14" s="147">
        <v>62</v>
      </c>
      <c r="N14" s="147">
        <v>350251</v>
      </c>
      <c r="O14" s="147">
        <v>20458463</v>
      </c>
      <c r="P14" s="147">
        <v>51753</v>
      </c>
    </row>
    <row r="15" spans="1:16" ht="15" customHeight="1">
      <c r="A15" s="13" t="s">
        <v>37</v>
      </c>
      <c r="B15" s="147">
        <v>225126</v>
      </c>
      <c r="C15" s="147">
        <v>20332216</v>
      </c>
      <c r="D15" s="147">
        <v>73859</v>
      </c>
      <c r="E15" s="147">
        <v>41043</v>
      </c>
      <c r="F15" s="147">
        <v>1353792</v>
      </c>
      <c r="G15" s="147">
        <v>16806</v>
      </c>
      <c r="H15" s="147">
        <v>157687</v>
      </c>
      <c r="I15" s="147">
        <v>372596</v>
      </c>
      <c r="J15" s="147">
        <v>100</v>
      </c>
      <c r="K15" s="147">
        <v>22089</v>
      </c>
      <c r="L15" s="147">
        <v>92704</v>
      </c>
      <c r="M15" s="147">
        <v>108</v>
      </c>
      <c r="N15" s="147">
        <v>254411</v>
      </c>
      <c r="O15" s="147">
        <v>22151589</v>
      </c>
      <c r="P15" s="147">
        <v>68889</v>
      </c>
    </row>
    <row r="16" spans="1:16" ht="15" customHeight="1">
      <c r="A16" s="13" t="s">
        <v>38</v>
      </c>
      <c r="B16" s="147">
        <v>93077</v>
      </c>
      <c r="C16" s="147">
        <v>9514606</v>
      </c>
      <c r="D16" s="147">
        <v>75705</v>
      </c>
      <c r="E16" s="147">
        <v>18531</v>
      </c>
      <c r="F16" s="147">
        <v>747761</v>
      </c>
      <c r="G16" s="147">
        <v>19263</v>
      </c>
      <c r="H16" s="147">
        <v>69064</v>
      </c>
      <c r="I16" s="147">
        <v>317988</v>
      </c>
      <c r="J16" s="147">
        <v>108</v>
      </c>
      <c r="K16" s="147">
        <v>13825</v>
      </c>
      <c r="L16" s="147">
        <v>145619</v>
      </c>
      <c r="M16" s="147">
        <v>223</v>
      </c>
      <c r="N16" s="147">
        <v>110456</v>
      </c>
      <c r="O16" s="147">
        <v>10718085</v>
      </c>
      <c r="P16" s="147">
        <v>68228</v>
      </c>
    </row>
    <row r="17" spans="1:16" ht="15" customHeight="1">
      <c r="A17" s="13" t="s">
        <v>55</v>
      </c>
      <c r="B17" s="147">
        <v>23672</v>
      </c>
      <c r="C17" s="147">
        <v>1988107</v>
      </c>
      <c r="D17" s="147">
        <v>51800</v>
      </c>
      <c r="E17" s="147">
        <v>5746</v>
      </c>
      <c r="F17" s="147">
        <v>194854</v>
      </c>
      <c r="G17" s="147">
        <v>16280</v>
      </c>
      <c r="H17" s="147">
        <v>25351</v>
      </c>
      <c r="I17" s="147">
        <v>213338</v>
      </c>
      <c r="J17" s="147">
        <v>695</v>
      </c>
      <c r="K17" s="147">
        <v>9465</v>
      </c>
      <c r="L17" s="147">
        <v>231012</v>
      </c>
      <c r="M17" s="147">
        <v>11040</v>
      </c>
      <c r="N17" s="147">
        <v>36175</v>
      </c>
      <c r="O17" s="147">
        <v>2623962</v>
      </c>
      <c r="P17" s="147">
        <v>41500</v>
      </c>
    </row>
    <row r="18" spans="1:16" s="7" customFormat="1" ht="15" customHeight="1">
      <c r="A18" s="9" t="s">
        <v>4</v>
      </c>
      <c r="B18" s="148">
        <v>768984</v>
      </c>
      <c r="C18" s="148">
        <v>53673958</v>
      </c>
      <c r="D18" s="148">
        <v>55044</v>
      </c>
      <c r="E18" s="148">
        <v>127336</v>
      </c>
      <c r="F18" s="148">
        <v>3471860</v>
      </c>
      <c r="G18" s="148">
        <v>15464</v>
      </c>
      <c r="H18" s="148">
        <v>505529</v>
      </c>
      <c r="I18" s="148">
        <v>1176827</v>
      </c>
      <c r="J18" s="148">
        <v>104</v>
      </c>
      <c r="K18" s="148">
        <v>66154</v>
      </c>
      <c r="L18" s="148">
        <v>521580</v>
      </c>
      <c r="M18" s="148">
        <v>141</v>
      </c>
      <c r="N18" s="148">
        <v>866845</v>
      </c>
      <c r="O18" s="148">
        <v>58838069</v>
      </c>
      <c r="P18" s="148">
        <v>52140</v>
      </c>
    </row>
    <row r="19" spans="1:16" ht="15" customHeight="1">
      <c r="A19" s="3" t="s">
        <v>44</v>
      </c>
      <c r="B19" s="101"/>
      <c r="C19" s="101"/>
      <c r="D19" s="101"/>
      <c r="E19" s="101"/>
      <c r="F19" s="101"/>
      <c r="G19" s="101"/>
      <c r="H19" s="101"/>
      <c r="I19" s="101"/>
      <c r="J19" s="101"/>
      <c r="K19" s="101"/>
      <c r="L19" s="101"/>
      <c r="M19" s="101"/>
      <c r="N19" s="101"/>
      <c r="O19" s="101"/>
      <c r="P19" s="101"/>
    </row>
    <row r="20" spans="1:16" ht="15" customHeight="1">
      <c r="A20" s="13" t="s">
        <v>133</v>
      </c>
      <c r="B20" s="147">
        <v>14409</v>
      </c>
      <c r="C20" s="147">
        <v>96528</v>
      </c>
      <c r="D20" s="147">
        <v>4458</v>
      </c>
      <c r="E20" s="147">
        <v>93</v>
      </c>
      <c r="F20" s="147">
        <v>1071</v>
      </c>
      <c r="G20" s="147">
        <v>5968</v>
      </c>
      <c r="H20" s="147">
        <v>3421</v>
      </c>
      <c r="I20" s="147">
        <v>13040</v>
      </c>
      <c r="J20" s="147">
        <v>32</v>
      </c>
      <c r="K20" s="147">
        <v>42</v>
      </c>
      <c r="L20" s="147">
        <v>166</v>
      </c>
      <c r="M20" s="147">
        <v>770</v>
      </c>
      <c r="N20" s="147">
        <v>14773</v>
      </c>
      <c r="O20" s="147">
        <v>110775</v>
      </c>
      <c r="P20" s="147">
        <v>4509</v>
      </c>
    </row>
    <row r="21" spans="1:16" ht="15" customHeight="1">
      <c r="A21" s="13" t="s">
        <v>54</v>
      </c>
      <c r="B21" s="147">
        <v>92816</v>
      </c>
      <c r="C21" s="147">
        <v>2156266</v>
      </c>
      <c r="D21" s="147">
        <v>18446</v>
      </c>
      <c r="E21" s="147">
        <v>5006</v>
      </c>
      <c r="F21" s="147">
        <v>63329</v>
      </c>
      <c r="G21" s="147">
        <v>8744</v>
      </c>
      <c r="H21" s="147">
        <v>47912</v>
      </c>
      <c r="I21" s="147">
        <v>84541</v>
      </c>
      <c r="J21" s="147">
        <v>82</v>
      </c>
      <c r="K21" s="147">
        <v>1556</v>
      </c>
      <c r="L21" s="147">
        <v>3991</v>
      </c>
      <c r="M21" s="147">
        <v>68</v>
      </c>
      <c r="N21" s="147">
        <v>98195</v>
      </c>
      <c r="O21" s="147">
        <v>2307557</v>
      </c>
      <c r="P21" s="147">
        <v>18665</v>
      </c>
    </row>
    <row r="22" spans="1:16" ht="15" customHeight="1">
      <c r="A22" s="13" t="s">
        <v>36</v>
      </c>
      <c r="B22" s="147">
        <v>300599</v>
      </c>
      <c r="C22" s="147">
        <v>13459233</v>
      </c>
      <c r="D22" s="147">
        <v>40384</v>
      </c>
      <c r="E22" s="147">
        <v>31586</v>
      </c>
      <c r="F22" s="147">
        <v>505626</v>
      </c>
      <c r="G22" s="147">
        <v>9552</v>
      </c>
      <c r="H22" s="147">
        <v>209397</v>
      </c>
      <c r="I22" s="147">
        <v>315525</v>
      </c>
      <c r="J22" s="147">
        <v>139</v>
      </c>
      <c r="K22" s="147">
        <v>13464</v>
      </c>
      <c r="L22" s="147">
        <v>33390</v>
      </c>
      <c r="M22" s="147">
        <v>63</v>
      </c>
      <c r="N22" s="147">
        <v>330588</v>
      </c>
      <c r="O22" s="147">
        <v>14313810</v>
      </c>
      <c r="P22" s="147">
        <v>38218</v>
      </c>
    </row>
    <row r="23" spans="1:16" ht="15" customHeight="1">
      <c r="A23" s="13" t="s">
        <v>37</v>
      </c>
      <c r="B23" s="147">
        <v>183317</v>
      </c>
      <c r="C23" s="147">
        <v>10226573</v>
      </c>
      <c r="D23" s="147">
        <v>46195</v>
      </c>
      <c r="E23" s="147">
        <v>28055</v>
      </c>
      <c r="F23" s="147">
        <v>616307</v>
      </c>
      <c r="G23" s="147">
        <v>11247</v>
      </c>
      <c r="H23" s="147">
        <v>143335</v>
      </c>
      <c r="I23" s="147">
        <v>523829</v>
      </c>
      <c r="J23" s="147">
        <v>154</v>
      </c>
      <c r="K23" s="147">
        <v>15554</v>
      </c>
      <c r="L23" s="147">
        <v>54643</v>
      </c>
      <c r="M23" s="147">
        <v>108</v>
      </c>
      <c r="N23" s="147">
        <v>215036</v>
      </c>
      <c r="O23" s="147">
        <v>11420609</v>
      </c>
      <c r="P23" s="147">
        <v>42236</v>
      </c>
    </row>
    <row r="24" spans="1:16" ht="15" customHeight="1">
      <c r="A24" s="13" t="s">
        <v>38</v>
      </c>
      <c r="B24" s="147">
        <v>76795</v>
      </c>
      <c r="C24" s="147">
        <v>4369766</v>
      </c>
      <c r="D24" s="147">
        <v>46012</v>
      </c>
      <c r="E24" s="147">
        <v>12073</v>
      </c>
      <c r="F24" s="147">
        <v>284344</v>
      </c>
      <c r="G24" s="147">
        <v>12820</v>
      </c>
      <c r="H24" s="147">
        <v>62425</v>
      </c>
      <c r="I24" s="147">
        <v>318547</v>
      </c>
      <c r="J24" s="147">
        <v>210</v>
      </c>
      <c r="K24" s="147">
        <v>9145</v>
      </c>
      <c r="L24" s="147">
        <v>61753</v>
      </c>
      <c r="M24" s="147">
        <v>219</v>
      </c>
      <c r="N24" s="147">
        <v>92614</v>
      </c>
      <c r="O24" s="147">
        <v>5027735</v>
      </c>
      <c r="P24" s="147">
        <v>41880</v>
      </c>
    </row>
    <row r="25" spans="1:16" ht="15" customHeight="1">
      <c r="A25" s="13" t="s">
        <v>55</v>
      </c>
      <c r="B25" s="147">
        <v>18516</v>
      </c>
      <c r="C25" s="147">
        <v>829223</v>
      </c>
      <c r="D25" s="147">
        <v>35016</v>
      </c>
      <c r="E25" s="147">
        <v>3292</v>
      </c>
      <c r="F25" s="147">
        <v>57105</v>
      </c>
      <c r="G25" s="147">
        <v>12054</v>
      </c>
      <c r="H25" s="147">
        <v>23012</v>
      </c>
      <c r="I25" s="147">
        <v>226847</v>
      </c>
      <c r="J25" s="147">
        <v>1408</v>
      </c>
      <c r="K25" s="147">
        <v>7145</v>
      </c>
      <c r="L25" s="147">
        <v>103664</v>
      </c>
      <c r="M25" s="147">
        <v>7340</v>
      </c>
      <c r="N25" s="147">
        <v>30491</v>
      </c>
      <c r="O25" s="147">
        <v>1220745</v>
      </c>
      <c r="P25" s="147">
        <v>27302</v>
      </c>
    </row>
    <row r="26" spans="1:16" s="7" customFormat="1" ht="15" customHeight="1">
      <c r="A26" s="9" t="s">
        <v>4</v>
      </c>
      <c r="B26" s="148">
        <v>686439</v>
      </c>
      <c r="C26" s="148">
        <v>31136808</v>
      </c>
      <c r="D26" s="148">
        <v>37962</v>
      </c>
      <c r="E26" s="148">
        <v>80099</v>
      </c>
      <c r="F26" s="148">
        <v>1526972</v>
      </c>
      <c r="G26" s="148">
        <v>10535</v>
      </c>
      <c r="H26" s="148">
        <v>489506</v>
      </c>
      <c r="I26" s="148">
        <v>1480469</v>
      </c>
      <c r="J26" s="148">
        <v>149</v>
      </c>
      <c r="K26" s="148">
        <v>46909</v>
      </c>
      <c r="L26" s="148">
        <v>260461</v>
      </c>
      <c r="M26" s="148">
        <v>157</v>
      </c>
      <c r="N26" s="148">
        <v>781700</v>
      </c>
      <c r="O26" s="148">
        <v>34406045</v>
      </c>
      <c r="P26" s="148">
        <v>35412</v>
      </c>
    </row>
    <row r="27" spans="1:16" ht="15" customHeight="1">
      <c r="A27" s="3" t="s">
        <v>191</v>
      </c>
      <c r="B27" s="101"/>
      <c r="C27" s="101"/>
      <c r="D27" s="101"/>
      <c r="E27" s="101"/>
      <c r="F27" s="101"/>
      <c r="G27" s="101"/>
      <c r="H27" s="101"/>
      <c r="I27" s="101"/>
      <c r="J27" s="101"/>
      <c r="K27" s="101"/>
      <c r="L27" s="101"/>
      <c r="M27" s="101"/>
      <c r="N27" s="101"/>
      <c r="O27" s="101"/>
      <c r="P27" s="101"/>
    </row>
    <row r="28" spans="1:16" ht="15" customHeight="1">
      <c r="A28" s="13" t="s">
        <v>133</v>
      </c>
      <c r="B28" s="147">
        <v>28023</v>
      </c>
      <c r="C28" s="147">
        <v>207598</v>
      </c>
      <c r="D28" s="147">
        <v>4534</v>
      </c>
      <c r="E28" s="147">
        <v>288</v>
      </c>
      <c r="F28" s="147">
        <v>4234</v>
      </c>
      <c r="G28" s="147">
        <v>9363</v>
      </c>
      <c r="H28" s="147">
        <v>6594</v>
      </c>
      <c r="I28" s="147">
        <v>25691</v>
      </c>
      <c r="J28" s="147">
        <v>31</v>
      </c>
      <c r="K28" s="147">
        <v>132</v>
      </c>
      <c r="L28" s="147">
        <v>1287</v>
      </c>
      <c r="M28" s="147">
        <v>942</v>
      </c>
      <c r="N28" s="147">
        <v>28879</v>
      </c>
      <c r="O28" s="147">
        <v>238411</v>
      </c>
      <c r="P28" s="147">
        <v>4614</v>
      </c>
    </row>
    <row r="29" spans="1:16" ht="15" customHeight="1">
      <c r="A29" s="13" t="s">
        <v>54</v>
      </c>
      <c r="B29" s="147">
        <v>187614</v>
      </c>
      <c r="C29" s="147">
        <v>4687626</v>
      </c>
      <c r="D29" s="147">
        <v>19601</v>
      </c>
      <c r="E29" s="147">
        <v>14107</v>
      </c>
      <c r="F29" s="147">
        <v>208428</v>
      </c>
      <c r="G29" s="147">
        <v>10923</v>
      </c>
      <c r="H29" s="147">
        <v>92405</v>
      </c>
      <c r="I29" s="147">
        <v>159130</v>
      </c>
      <c r="J29" s="147">
        <v>69</v>
      </c>
      <c r="K29" s="147">
        <v>3797</v>
      </c>
      <c r="L29" s="147">
        <v>10360</v>
      </c>
      <c r="M29" s="147">
        <v>66</v>
      </c>
      <c r="N29" s="147">
        <v>199663</v>
      </c>
      <c r="O29" s="147">
        <v>5065654</v>
      </c>
      <c r="P29" s="147">
        <v>20030</v>
      </c>
    </row>
    <row r="30" spans="1:16" ht="15" customHeight="1">
      <c r="A30" s="13" t="s">
        <v>36</v>
      </c>
      <c r="B30" s="147">
        <v>619362</v>
      </c>
      <c r="C30" s="147">
        <v>32663236</v>
      </c>
      <c r="D30" s="147">
        <v>47413</v>
      </c>
      <c r="E30" s="147">
        <v>84315</v>
      </c>
      <c r="F30" s="147">
        <v>1537981</v>
      </c>
      <c r="G30" s="147">
        <v>12174</v>
      </c>
      <c r="H30" s="147">
        <v>415182</v>
      </c>
      <c r="I30" s="147">
        <v>496919</v>
      </c>
      <c r="J30" s="147">
        <v>123</v>
      </c>
      <c r="K30" s="147">
        <v>31917</v>
      </c>
      <c r="L30" s="147">
        <v>78159</v>
      </c>
      <c r="M30" s="147">
        <v>62</v>
      </c>
      <c r="N30" s="147">
        <v>680897</v>
      </c>
      <c r="O30" s="147">
        <v>34776857</v>
      </c>
      <c r="P30" s="147">
        <v>45073</v>
      </c>
    </row>
    <row r="31" spans="1:16" ht="15" customHeight="1">
      <c r="A31" s="13" t="s">
        <v>37</v>
      </c>
      <c r="B31" s="147">
        <v>408475</v>
      </c>
      <c r="C31" s="147">
        <v>30558955</v>
      </c>
      <c r="D31" s="147">
        <v>60065</v>
      </c>
      <c r="E31" s="147">
        <v>69096</v>
      </c>
      <c r="F31" s="147">
        <v>1969419</v>
      </c>
      <c r="G31" s="147">
        <v>14288</v>
      </c>
      <c r="H31" s="147">
        <v>301048</v>
      </c>
      <c r="I31" s="147">
        <v>896578</v>
      </c>
      <c r="J31" s="147">
        <v>123</v>
      </c>
      <c r="K31" s="147">
        <v>37643</v>
      </c>
      <c r="L31" s="147">
        <v>148505</v>
      </c>
      <c r="M31" s="147">
        <v>108</v>
      </c>
      <c r="N31" s="147">
        <v>469484</v>
      </c>
      <c r="O31" s="147">
        <v>33571571</v>
      </c>
      <c r="P31" s="147">
        <v>55521</v>
      </c>
    </row>
    <row r="32" spans="1:16" ht="15" customHeight="1">
      <c r="A32" s="13" t="s">
        <v>38</v>
      </c>
      <c r="B32" s="147">
        <v>169881</v>
      </c>
      <c r="C32" s="147">
        <v>13879195</v>
      </c>
      <c r="D32" s="147">
        <v>60000</v>
      </c>
      <c r="E32" s="147">
        <v>30601</v>
      </c>
      <c r="F32" s="147">
        <v>1030752</v>
      </c>
      <c r="G32" s="147">
        <v>16466</v>
      </c>
      <c r="H32" s="147">
        <v>131492</v>
      </c>
      <c r="I32" s="147">
        <v>634028</v>
      </c>
      <c r="J32" s="147">
        <v>149</v>
      </c>
      <c r="K32" s="147">
        <v>22966</v>
      </c>
      <c r="L32" s="147">
        <v>201875</v>
      </c>
      <c r="M32" s="147">
        <v>221</v>
      </c>
      <c r="N32" s="147">
        <v>203076</v>
      </c>
      <c r="O32" s="147">
        <v>15739206</v>
      </c>
      <c r="P32" s="147">
        <v>54025</v>
      </c>
    </row>
    <row r="33" spans="1:16" ht="15" customHeight="1">
      <c r="A33" s="13" t="s">
        <v>55</v>
      </c>
      <c r="B33" s="147">
        <v>42188</v>
      </c>
      <c r="C33" s="147">
        <v>2818678</v>
      </c>
      <c r="D33" s="147">
        <v>43166</v>
      </c>
      <c r="E33" s="147">
        <v>9035</v>
      </c>
      <c r="F33" s="147">
        <v>252724</v>
      </c>
      <c r="G33" s="147">
        <v>14579</v>
      </c>
      <c r="H33" s="147">
        <v>48366</v>
      </c>
      <c r="I33" s="147">
        <v>440891</v>
      </c>
      <c r="J33" s="147">
        <v>983</v>
      </c>
      <c r="K33" s="147">
        <v>16608</v>
      </c>
      <c r="L33" s="147">
        <v>336478</v>
      </c>
      <c r="M33" s="147">
        <v>9000</v>
      </c>
      <c r="N33" s="147">
        <v>66665</v>
      </c>
      <c r="O33" s="147">
        <v>3847805</v>
      </c>
      <c r="P33" s="147">
        <v>34436</v>
      </c>
    </row>
    <row r="34" spans="1:16" s="10" customFormat="1" ht="15" customHeight="1">
      <c r="A34" s="8" t="s">
        <v>4</v>
      </c>
      <c r="B34" s="149">
        <v>1455539</v>
      </c>
      <c r="C34" s="149">
        <v>84823012</v>
      </c>
      <c r="D34" s="149">
        <v>46543</v>
      </c>
      <c r="E34" s="149">
        <v>207440</v>
      </c>
      <c r="F34" s="149">
        <v>5000346</v>
      </c>
      <c r="G34" s="149">
        <v>13395</v>
      </c>
      <c r="H34" s="149">
        <v>995094</v>
      </c>
      <c r="I34" s="149">
        <v>2658140</v>
      </c>
      <c r="J34" s="149">
        <v>124</v>
      </c>
      <c r="K34" s="149">
        <v>113064</v>
      </c>
      <c r="L34" s="149">
        <v>779313</v>
      </c>
      <c r="M34" s="149">
        <v>146</v>
      </c>
      <c r="N34" s="149">
        <v>1648663</v>
      </c>
      <c r="O34" s="149">
        <v>93251270</v>
      </c>
      <c r="P34" s="149">
        <v>43481</v>
      </c>
    </row>
    <row r="36" ht="15" customHeight="1">
      <c r="A36" s="5" t="s">
        <v>142</v>
      </c>
    </row>
    <row r="37" ht="15" customHeight="1">
      <c r="A37" s="5" t="s">
        <v>181</v>
      </c>
    </row>
    <row r="38" ht="15" customHeight="1">
      <c r="A38" s="5" t="s">
        <v>177</v>
      </c>
    </row>
    <row r="39" ht="15" customHeight="1">
      <c r="A39" s="5" t="s">
        <v>192</v>
      </c>
    </row>
    <row r="40" ht="15" customHeight="1">
      <c r="A40" s="121" t="s">
        <v>224</v>
      </c>
    </row>
    <row r="41" ht="15" customHeight="1">
      <c r="A41" s="12" t="s">
        <v>125</v>
      </c>
    </row>
    <row r="43" spans="1:2" ht="15" customHeight="1">
      <c r="A43" s="189" t="s">
        <v>194</v>
      </c>
      <c r="B43" s="189"/>
    </row>
  </sheetData>
  <sheetProtection sheet="1"/>
  <mergeCells count="9">
    <mergeCell ref="A1:P1"/>
    <mergeCell ref="A2:P2"/>
    <mergeCell ref="A3:P3"/>
    <mergeCell ref="A43:B4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1" fitToWidth="1" horizontalDpi="600" verticalDpi="600" orientation="landscape"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2019-11-25T05:19:11Z</dcterms:created>
  <dcterms:modified xsi:type="dcterms:W3CDTF">2019-11-28T00:15:08Z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